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enedzserPraxis\"/>
    </mc:Choice>
  </mc:AlternateContent>
  <bookViews>
    <workbookView xWindow="0" yWindow="0" windowWidth="28800" windowHeight="12330"/>
  </bookViews>
  <sheets>
    <sheet name="Illetmény_2024-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89" i="1" l="1"/>
  <c r="AF89" i="1" s="1"/>
  <c r="AA89" i="1"/>
  <c r="AB89" i="1" s="1"/>
  <c r="W89" i="1"/>
  <c r="X89" i="1" s="1"/>
  <c r="S89" i="1"/>
  <c r="T89" i="1" s="1"/>
  <c r="AE88" i="1"/>
  <c r="AF88" i="1" s="1"/>
  <c r="AA88" i="1"/>
  <c r="AB88" i="1" s="1"/>
  <c r="W88" i="1"/>
  <c r="X88" i="1" s="1"/>
  <c r="S88" i="1"/>
  <c r="T88" i="1" s="1"/>
  <c r="AE87" i="1"/>
  <c r="AF87" i="1" s="1"/>
  <c r="AA87" i="1"/>
  <c r="AB87" i="1" s="1"/>
  <c r="W87" i="1"/>
  <c r="X87" i="1" s="1"/>
  <c r="S87" i="1"/>
  <c r="T87" i="1" s="1"/>
  <c r="K87" i="1"/>
  <c r="E87" i="1"/>
  <c r="F87" i="1" s="1"/>
  <c r="AF86" i="1"/>
  <c r="AE86" i="1"/>
  <c r="AA86" i="1"/>
  <c r="AB86" i="1" s="1"/>
  <c r="X86" i="1"/>
  <c r="W86" i="1"/>
  <c r="S86" i="1"/>
  <c r="T86" i="1" s="1"/>
  <c r="K86" i="1"/>
  <c r="G86" i="1"/>
  <c r="F86" i="1"/>
  <c r="E86" i="1"/>
  <c r="AE85" i="1"/>
  <c r="AF85" i="1" s="1"/>
  <c r="AB85" i="1"/>
  <c r="AA85" i="1"/>
  <c r="W85" i="1"/>
  <c r="X85" i="1" s="1"/>
  <c r="T85" i="1"/>
  <c r="S85" i="1"/>
  <c r="L85" i="1"/>
  <c r="M85" i="1" s="1"/>
  <c r="K85" i="1"/>
  <c r="E85" i="1"/>
  <c r="F85" i="1" s="1"/>
  <c r="AF84" i="1"/>
  <c r="AE84" i="1"/>
  <c r="AA84" i="1"/>
  <c r="AB84" i="1" s="1"/>
  <c r="X84" i="1"/>
  <c r="W84" i="1"/>
  <c r="S84" i="1"/>
  <c r="T84" i="1" s="1"/>
  <c r="K84" i="1"/>
  <c r="G84" i="1"/>
  <c r="F84" i="1"/>
  <c r="E84" i="1"/>
  <c r="AE83" i="1"/>
  <c r="AF83" i="1" s="1"/>
  <c r="AB83" i="1"/>
  <c r="AA83" i="1"/>
  <c r="W83" i="1"/>
  <c r="X83" i="1" s="1"/>
  <c r="T83" i="1"/>
  <c r="S83" i="1"/>
  <c r="L83" i="1"/>
  <c r="M83" i="1" s="1"/>
  <c r="K83" i="1"/>
  <c r="E83" i="1"/>
  <c r="F83" i="1" s="1"/>
  <c r="AF82" i="1"/>
  <c r="AE82" i="1"/>
  <c r="AA82" i="1"/>
  <c r="AB82" i="1" s="1"/>
  <c r="X82" i="1"/>
  <c r="W82" i="1"/>
  <c r="S82" i="1"/>
  <c r="T82" i="1" s="1"/>
  <c r="K82" i="1"/>
  <c r="E82" i="1"/>
  <c r="F82" i="1" s="1"/>
  <c r="G82" i="1" s="1"/>
  <c r="AE81" i="1"/>
  <c r="AF81" i="1" s="1"/>
  <c r="AA81" i="1"/>
  <c r="AB81" i="1" s="1"/>
  <c r="W81" i="1"/>
  <c r="X81" i="1" s="1"/>
  <c r="S81" i="1"/>
  <c r="T81" i="1" s="1"/>
  <c r="L81" i="1"/>
  <c r="M81" i="1" s="1"/>
  <c r="K81" i="1"/>
  <c r="E81" i="1"/>
  <c r="F81" i="1" s="1"/>
  <c r="AE80" i="1"/>
  <c r="AF80" i="1" s="1"/>
  <c r="AA80" i="1"/>
  <c r="AB80" i="1" s="1"/>
  <c r="W80" i="1"/>
  <c r="X80" i="1" s="1"/>
  <c r="S80" i="1"/>
  <c r="T80" i="1" s="1"/>
  <c r="K80" i="1"/>
  <c r="E80" i="1"/>
  <c r="F80" i="1" s="1"/>
  <c r="G80" i="1" s="1"/>
  <c r="W79" i="1"/>
  <c r="X79" i="1" s="1"/>
  <c r="S79" i="1"/>
  <c r="T79" i="1" s="1"/>
  <c r="L79" i="1"/>
  <c r="M79" i="1" s="1"/>
  <c r="K79" i="1"/>
  <c r="E79" i="1"/>
  <c r="F79" i="1" s="1"/>
  <c r="W78" i="1"/>
  <c r="X78" i="1" s="1"/>
  <c r="S78" i="1"/>
  <c r="T78" i="1" s="1"/>
  <c r="K78" i="1"/>
  <c r="E78" i="1"/>
  <c r="F78" i="1" s="1"/>
  <c r="G78" i="1" s="1"/>
  <c r="S77" i="1"/>
  <c r="T77" i="1" s="1"/>
  <c r="S76" i="1"/>
  <c r="T76" i="1" s="1"/>
  <c r="AE69" i="1"/>
  <c r="AF69" i="1" s="1"/>
  <c r="AA69" i="1"/>
  <c r="AB69" i="1" s="1"/>
  <c r="W69" i="1"/>
  <c r="X69" i="1" s="1"/>
  <c r="S69" i="1"/>
  <c r="T69" i="1" s="1"/>
  <c r="AE68" i="1"/>
  <c r="AF68" i="1" s="1"/>
  <c r="AA68" i="1"/>
  <c r="AB68" i="1" s="1"/>
  <c r="W68" i="1"/>
  <c r="X68" i="1" s="1"/>
  <c r="S68" i="1"/>
  <c r="T68" i="1" s="1"/>
  <c r="AE67" i="1"/>
  <c r="AF67" i="1" s="1"/>
  <c r="AA67" i="1"/>
  <c r="AB67" i="1" s="1"/>
  <c r="W67" i="1"/>
  <c r="X67" i="1" s="1"/>
  <c r="S67" i="1"/>
  <c r="T67" i="1" s="1"/>
  <c r="K67" i="1"/>
  <c r="L67" i="1" s="1"/>
  <c r="M67" i="1" s="1"/>
  <c r="N67" i="1" s="1"/>
  <c r="F67" i="1"/>
  <c r="G67" i="1" s="1"/>
  <c r="E67" i="1"/>
  <c r="AE66" i="1"/>
  <c r="AF66" i="1" s="1"/>
  <c r="AB66" i="1"/>
  <c r="AA66" i="1"/>
  <c r="W66" i="1"/>
  <c r="X66" i="1" s="1"/>
  <c r="T66" i="1"/>
  <c r="S66" i="1"/>
  <c r="L66" i="1"/>
  <c r="M66" i="1" s="1"/>
  <c r="N66" i="1" s="1"/>
  <c r="K66" i="1"/>
  <c r="E66" i="1"/>
  <c r="F66" i="1" s="1"/>
  <c r="AE65" i="1"/>
  <c r="AF65" i="1" s="1"/>
  <c r="AA65" i="1"/>
  <c r="AB65" i="1" s="1"/>
  <c r="W65" i="1"/>
  <c r="X65" i="1" s="1"/>
  <c r="S65" i="1"/>
  <c r="T65" i="1" s="1"/>
  <c r="K65" i="1"/>
  <c r="E65" i="1"/>
  <c r="F65" i="1" s="1"/>
  <c r="G65" i="1" s="1"/>
  <c r="AE64" i="1"/>
  <c r="AF64" i="1" s="1"/>
  <c r="AA64" i="1"/>
  <c r="AB64" i="1" s="1"/>
  <c r="W64" i="1"/>
  <c r="X64" i="1" s="1"/>
  <c r="S64" i="1"/>
  <c r="T64" i="1" s="1"/>
  <c r="L64" i="1"/>
  <c r="M64" i="1" s="1"/>
  <c r="K64" i="1"/>
  <c r="E64" i="1"/>
  <c r="F64" i="1" s="1"/>
  <c r="AE63" i="1"/>
  <c r="AF63" i="1" s="1"/>
  <c r="AA63" i="1"/>
  <c r="AB63" i="1" s="1"/>
  <c r="W63" i="1"/>
  <c r="X63" i="1" s="1"/>
  <c r="S63" i="1"/>
  <c r="T63" i="1" s="1"/>
  <c r="K63" i="1"/>
  <c r="E63" i="1"/>
  <c r="F63" i="1" s="1"/>
  <c r="G63" i="1" s="1"/>
  <c r="AE62" i="1"/>
  <c r="AF62" i="1" s="1"/>
  <c r="AA62" i="1"/>
  <c r="AB62" i="1" s="1"/>
  <c r="W62" i="1"/>
  <c r="X62" i="1" s="1"/>
  <c r="S62" i="1"/>
  <c r="T62" i="1" s="1"/>
  <c r="L62" i="1"/>
  <c r="M62" i="1" s="1"/>
  <c r="K62" i="1"/>
  <c r="E62" i="1"/>
  <c r="F62" i="1" s="1"/>
  <c r="AE61" i="1"/>
  <c r="AF61" i="1" s="1"/>
  <c r="AA61" i="1"/>
  <c r="AB61" i="1" s="1"/>
  <c r="W61" i="1"/>
  <c r="X61" i="1" s="1"/>
  <c r="S61" i="1"/>
  <c r="T61" i="1" s="1"/>
  <c r="K61" i="1"/>
  <c r="E61" i="1"/>
  <c r="F61" i="1" s="1"/>
  <c r="G61" i="1" s="1"/>
  <c r="AE60" i="1"/>
  <c r="AF60" i="1" s="1"/>
  <c r="AA60" i="1"/>
  <c r="AB60" i="1" s="1"/>
  <c r="W60" i="1"/>
  <c r="X60" i="1" s="1"/>
  <c r="S60" i="1"/>
  <c r="T60" i="1" s="1"/>
  <c r="L60" i="1"/>
  <c r="M60" i="1" s="1"/>
  <c r="K60" i="1"/>
  <c r="E60" i="1"/>
  <c r="F60" i="1" s="1"/>
  <c r="W59" i="1"/>
  <c r="X59" i="1" s="1"/>
  <c r="S59" i="1"/>
  <c r="T59" i="1" s="1"/>
  <c r="K59" i="1"/>
  <c r="E59" i="1"/>
  <c r="F59" i="1" s="1"/>
  <c r="G59" i="1" s="1"/>
  <c r="W58" i="1"/>
  <c r="X58" i="1" s="1"/>
  <c r="S58" i="1"/>
  <c r="T58" i="1" s="1"/>
  <c r="L58" i="1"/>
  <c r="M58" i="1" s="1"/>
  <c r="K58" i="1"/>
  <c r="E58" i="1"/>
  <c r="F58" i="1" s="1"/>
  <c r="S57" i="1"/>
  <c r="T57" i="1" s="1"/>
  <c r="S56" i="1"/>
  <c r="T56" i="1" s="1"/>
  <c r="K47" i="1"/>
  <c r="E47" i="1"/>
  <c r="F47" i="1" s="1"/>
  <c r="G47" i="1" s="1"/>
  <c r="AE46" i="1"/>
  <c r="AF46" i="1" s="1"/>
  <c r="AA46" i="1"/>
  <c r="AB46" i="1" s="1"/>
  <c r="W46" i="1"/>
  <c r="X46" i="1" s="1"/>
  <c r="S46" i="1"/>
  <c r="T46" i="1" s="1"/>
  <c r="L46" i="1"/>
  <c r="M46" i="1" s="1"/>
  <c r="K46" i="1"/>
  <c r="E46" i="1"/>
  <c r="AE45" i="1"/>
  <c r="AF45" i="1" s="1"/>
  <c r="AA45" i="1"/>
  <c r="AB45" i="1" s="1"/>
  <c r="W45" i="1"/>
  <c r="X45" i="1" s="1"/>
  <c r="S45" i="1"/>
  <c r="T45" i="1" s="1"/>
  <c r="K45" i="1"/>
  <c r="G45" i="1"/>
  <c r="E45" i="1"/>
  <c r="F45" i="1" s="1"/>
  <c r="AE44" i="1"/>
  <c r="AF44" i="1" s="1"/>
  <c r="AA44" i="1"/>
  <c r="AB44" i="1" s="1"/>
  <c r="W44" i="1"/>
  <c r="X44" i="1" s="1"/>
  <c r="S44" i="1"/>
  <c r="T44" i="1" s="1"/>
  <c r="L44" i="1"/>
  <c r="M44" i="1" s="1"/>
  <c r="K44" i="1"/>
  <c r="E44" i="1"/>
  <c r="AE43" i="1"/>
  <c r="AF43" i="1" s="1"/>
  <c r="AA43" i="1"/>
  <c r="AB43" i="1" s="1"/>
  <c r="W43" i="1"/>
  <c r="X43" i="1" s="1"/>
  <c r="S43" i="1"/>
  <c r="T43" i="1" s="1"/>
  <c r="K43" i="1"/>
  <c r="G43" i="1"/>
  <c r="E43" i="1"/>
  <c r="F43" i="1" s="1"/>
  <c r="AE42" i="1"/>
  <c r="AF42" i="1" s="1"/>
  <c r="AA42" i="1"/>
  <c r="AB42" i="1" s="1"/>
  <c r="W42" i="1"/>
  <c r="X42" i="1" s="1"/>
  <c r="S42" i="1"/>
  <c r="T42" i="1" s="1"/>
  <c r="L42" i="1"/>
  <c r="M42" i="1" s="1"/>
  <c r="K42" i="1"/>
  <c r="E42" i="1"/>
  <c r="AE41" i="1"/>
  <c r="AF41" i="1" s="1"/>
  <c r="AA41" i="1"/>
  <c r="AB41" i="1" s="1"/>
  <c r="W41" i="1"/>
  <c r="X41" i="1" s="1"/>
  <c r="S41" i="1"/>
  <c r="T41" i="1" s="1"/>
  <c r="K41" i="1"/>
  <c r="G41" i="1"/>
  <c r="E41" i="1"/>
  <c r="F41" i="1" s="1"/>
  <c r="AF40" i="1"/>
  <c r="AE40" i="1"/>
  <c r="AA40" i="1"/>
  <c r="AB40" i="1" s="1"/>
  <c r="W40" i="1"/>
  <c r="X40" i="1" s="1"/>
  <c r="S40" i="1"/>
  <c r="T40" i="1" s="1"/>
  <c r="M40" i="1"/>
  <c r="L40" i="1"/>
  <c r="K40" i="1"/>
  <c r="E40" i="1"/>
  <c r="AE39" i="1"/>
  <c r="AF39" i="1" s="1"/>
  <c r="AA39" i="1"/>
  <c r="AB39" i="1" s="1"/>
  <c r="W39" i="1"/>
  <c r="X39" i="1" s="1"/>
  <c r="S39" i="1"/>
  <c r="T39" i="1" s="1"/>
  <c r="K39" i="1"/>
  <c r="G39" i="1"/>
  <c r="E39" i="1"/>
  <c r="F39" i="1" s="1"/>
  <c r="AE38" i="1"/>
  <c r="AF38" i="1" s="1"/>
  <c r="AA38" i="1"/>
  <c r="AB38" i="1" s="1"/>
  <c r="W38" i="1"/>
  <c r="X38" i="1" s="1"/>
  <c r="S38" i="1"/>
  <c r="T38" i="1" s="1"/>
  <c r="M38" i="1"/>
  <c r="L38" i="1"/>
  <c r="K38" i="1"/>
  <c r="E38" i="1"/>
  <c r="D38" i="1"/>
  <c r="AE37" i="1"/>
  <c r="AF37" i="1" s="1"/>
  <c r="AB37" i="1"/>
  <c r="AA37" i="1"/>
  <c r="W37" i="1"/>
  <c r="X37" i="1" s="1"/>
  <c r="T37" i="1"/>
  <c r="S37" i="1"/>
  <c r="L37" i="1"/>
  <c r="K37" i="1"/>
  <c r="D37" i="1"/>
  <c r="E37" i="1" s="1"/>
  <c r="W36" i="1"/>
  <c r="X36" i="1" s="1"/>
  <c r="S36" i="1"/>
  <c r="T36" i="1" s="1"/>
  <c r="K36" i="1"/>
  <c r="G36" i="1"/>
  <c r="D36" i="1"/>
  <c r="E36" i="1" s="1"/>
  <c r="F36" i="1" s="1"/>
  <c r="X35" i="1"/>
  <c r="W35" i="1"/>
  <c r="S35" i="1"/>
  <c r="T35" i="1" s="1"/>
  <c r="T34" i="1"/>
  <c r="S34" i="1"/>
  <c r="S33" i="1"/>
  <c r="T33" i="1" s="1"/>
  <c r="M27" i="1"/>
  <c r="K27" i="1"/>
  <c r="L27" i="1" s="1"/>
  <c r="AE26" i="1"/>
  <c r="AF26" i="1" s="1"/>
  <c r="AA26" i="1"/>
  <c r="AB26" i="1" s="1"/>
  <c r="W26" i="1"/>
  <c r="X26" i="1" s="1"/>
  <c r="S26" i="1"/>
  <c r="T26" i="1" s="1"/>
  <c r="K26" i="1"/>
  <c r="AF25" i="1"/>
  <c r="AE25" i="1"/>
  <c r="AA25" i="1"/>
  <c r="AB25" i="1" s="1"/>
  <c r="X25" i="1"/>
  <c r="W25" i="1"/>
  <c r="S25" i="1"/>
  <c r="T25" i="1" s="1"/>
  <c r="K25" i="1"/>
  <c r="L25" i="1" s="1"/>
  <c r="M25" i="1" s="1"/>
  <c r="AE24" i="1"/>
  <c r="AF24" i="1" s="1"/>
  <c r="AA24" i="1"/>
  <c r="AB24" i="1" s="1"/>
  <c r="W24" i="1"/>
  <c r="X24" i="1" s="1"/>
  <c r="S24" i="1"/>
  <c r="T24" i="1" s="1"/>
  <c r="L24" i="1"/>
  <c r="M24" i="1" s="1"/>
  <c r="K24" i="1"/>
  <c r="AE23" i="1"/>
  <c r="AF23" i="1" s="1"/>
  <c r="AB23" i="1"/>
  <c r="AA23" i="1"/>
  <c r="W23" i="1"/>
  <c r="X23" i="1" s="1"/>
  <c r="T23" i="1"/>
  <c r="S23" i="1"/>
  <c r="K23" i="1"/>
  <c r="L23" i="1" s="1"/>
  <c r="AE22" i="1"/>
  <c r="AF22" i="1" s="1"/>
  <c r="AA22" i="1"/>
  <c r="AB22" i="1" s="1"/>
  <c r="W22" i="1"/>
  <c r="X22" i="1" s="1"/>
  <c r="S22" i="1"/>
  <c r="T22" i="1" s="1"/>
  <c r="K22" i="1"/>
  <c r="AF21" i="1"/>
  <c r="AE21" i="1"/>
  <c r="AA21" i="1"/>
  <c r="AB21" i="1" s="1"/>
  <c r="X21" i="1"/>
  <c r="W21" i="1"/>
  <c r="S21" i="1"/>
  <c r="T21" i="1" s="1"/>
  <c r="K21" i="1"/>
  <c r="L21" i="1" s="1"/>
  <c r="M21" i="1" s="1"/>
  <c r="AE20" i="1"/>
  <c r="AF20" i="1" s="1"/>
  <c r="AA20" i="1"/>
  <c r="AB20" i="1" s="1"/>
  <c r="W20" i="1"/>
  <c r="X20" i="1" s="1"/>
  <c r="S20" i="1"/>
  <c r="T20" i="1" s="1"/>
  <c r="L20" i="1"/>
  <c r="M20" i="1" s="1"/>
  <c r="K20" i="1"/>
  <c r="AE19" i="1"/>
  <c r="AF19" i="1" s="1"/>
  <c r="AB19" i="1"/>
  <c r="AA19" i="1"/>
  <c r="W19" i="1"/>
  <c r="X19" i="1" s="1"/>
  <c r="T19" i="1"/>
  <c r="S19" i="1"/>
  <c r="K19" i="1"/>
  <c r="L19" i="1" s="1"/>
  <c r="AE18" i="1"/>
  <c r="AF18" i="1" s="1"/>
  <c r="AA18" i="1"/>
  <c r="AB18" i="1" s="1"/>
  <c r="W18" i="1"/>
  <c r="X18" i="1" s="1"/>
  <c r="S18" i="1"/>
  <c r="T18" i="1" s="1"/>
  <c r="J18" i="1"/>
  <c r="K18" i="1" s="1"/>
  <c r="AE17" i="1"/>
  <c r="AF17" i="1" s="1"/>
  <c r="AA17" i="1"/>
  <c r="AB17" i="1" s="1"/>
  <c r="W17" i="1"/>
  <c r="X17" i="1" s="1"/>
  <c r="S17" i="1"/>
  <c r="T17" i="1" s="1"/>
  <c r="J17" i="1"/>
  <c r="K17" i="1" s="1"/>
  <c r="W16" i="1"/>
  <c r="X16" i="1" s="1"/>
  <c r="S16" i="1"/>
  <c r="T16" i="1" s="1"/>
  <c r="J16" i="1"/>
  <c r="K16" i="1" s="1"/>
  <c r="W15" i="1"/>
  <c r="X15" i="1" s="1"/>
  <c r="S15" i="1"/>
  <c r="T15" i="1" s="1"/>
  <c r="J15" i="1"/>
  <c r="K15" i="1" s="1"/>
  <c r="S14" i="1"/>
  <c r="T14" i="1" s="1"/>
  <c r="L14" i="1"/>
  <c r="M14" i="1" s="1"/>
  <c r="K14" i="1"/>
  <c r="J14" i="1"/>
  <c r="S13" i="1"/>
  <c r="T13" i="1" s="1"/>
  <c r="J7" i="1"/>
  <c r="K7" i="1" s="1"/>
  <c r="D7" i="1"/>
  <c r="E7" i="1" s="1"/>
  <c r="F7" i="1" s="1"/>
  <c r="L16" i="1" l="1"/>
  <c r="M16" i="1" s="1"/>
  <c r="L18" i="1"/>
  <c r="M18" i="1" s="1"/>
  <c r="F37" i="1"/>
  <c r="G37" i="1" s="1"/>
  <c r="M15" i="1"/>
  <c r="L15" i="1"/>
  <c r="L7" i="1"/>
  <c r="M7" i="1" s="1"/>
  <c r="L17" i="1"/>
  <c r="M17" i="1" s="1"/>
  <c r="M19" i="1"/>
  <c r="L22" i="1"/>
  <c r="M22" i="1" s="1"/>
  <c r="M23" i="1"/>
  <c r="L26" i="1"/>
  <c r="M26" i="1" s="1"/>
  <c r="F42" i="1"/>
  <c r="G42" i="1"/>
  <c r="F46" i="1"/>
  <c r="G46" i="1"/>
  <c r="M37" i="1"/>
  <c r="M61" i="1"/>
  <c r="G40" i="1"/>
  <c r="F44" i="1"/>
  <c r="G44" i="1" s="1"/>
  <c r="M36" i="1"/>
  <c r="L36" i="1"/>
  <c r="F38" i="1"/>
  <c r="G38" i="1" s="1"/>
  <c r="L39" i="1"/>
  <c r="M39" i="1" s="1"/>
  <c r="F40" i="1"/>
  <c r="M65" i="1"/>
  <c r="L41" i="1"/>
  <c r="M41" i="1" s="1"/>
  <c r="L43" i="1"/>
  <c r="M43" i="1" s="1"/>
  <c r="L45" i="1"/>
  <c r="M45" i="1" s="1"/>
  <c r="L47" i="1"/>
  <c r="M47" i="1" s="1"/>
  <c r="G58" i="1"/>
  <c r="L59" i="1"/>
  <c r="M59" i="1" s="1"/>
  <c r="G60" i="1"/>
  <c r="L61" i="1"/>
  <c r="G62" i="1"/>
  <c r="L63" i="1"/>
  <c r="M63" i="1" s="1"/>
  <c r="G64" i="1"/>
  <c r="L65" i="1"/>
  <c r="G66" i="1"/>
  <c r="L78" i="1"/>
  <c r="M78" i="1" s="1"/>
  <c r="G79" i="1"/>
  <c r="L80" i="1"/>
  <c r="M80" i="1" s="1"/>
  <c r="G81" i="1"/>
  <c r="L82" i="1"/>
  <c r="M82" i="1" s="1"/>
  <c r="G83" i="1"/>
  <c r="L84" i="1"/>
  <c r="M84" i="1" s="1"/>
  <c r="G85" i="1"/>
  <c r="L86" i="1"/>
  <c r="M86" i="1" s="1"/>
  <c r="G87" i="1"/>
  <c r="L87" i="1"/>
  <c r="M87" i="1" s="1"/>
</calcChain>
</file>

<file path=xl/sharedStrings.xml><?xml version="1.0" encoding="utf-8"?>
<sst xmlns="http://schemas.openxmlformats.org/spreadsheetml/2006/main" count="382" uniqueCount="64">
  <si>
    <t>A pedagógusok minimális illetménye 2024. január 1-jétől pedagógusok új életpályájáról szóló 2023. évi LII. törvény 157. § (10) bekezdése és a 401/2023. (VIII.30.) Korm. rendelet 88. § (2) bekezdése alapján a 2023. január 1-jei illetményekkel összehasonlítva</t>
  </si>
  <si>
    <t>Gyakornok fokozat illetménye 2024. január 1-jétől</t>
  </si>
  <si>
    <t>Kategória</t>
  </si>
  <si>
    <t>Év</t>
  </si>
  <si>
    <t>Főiskolai végzettség (alapfokozat)</t>
  </si>
  <si>
    <t>Egyetemi végzettség (mesterfokozat)</t>
  </si>
  <si>
    <t>Garantált</t>
  </si>
  <si>
    <t>Kiegészítés</t>
  </si>
  <si>
    <t>Alapbér</t>
  </si>
  <si>
    <t>Ágazati pótlék</t>
  </si>
  <si>
    <t>Összesen</t>
  </si>
  <si>
    <t>Illetmény</t>
  </si>
  <si>
    <t>a 2023. január 1-jei besorolás szerint</t>
  </si>
  <si>
    <t>2024-ben</t>
  </si>
  <si>
    <t>A Gyakornok illetménye a 2023. július 1-jei 400.000 Ft-ról 2024. január 1-jén 528.800 Ft-ra emelkedik, az illetménynövekedés mértéke így 32,2%-os.</t>
  </si>
  <si>
    <t>1.</t>
  </si>
  <si>
    <t>0-2/4</t>
  </si>
  <si>
    <t>A 2023. januári és a 2024. januári pedagógus illetmények összehasonlítása</t>
  </si>
  <si>
    <t>Pedagógus I. fokozat minimális illetménye 2024 január 1-jétől a 2023. január 1-jei illetményekhez viszonyítva</t>
  </si>
  <si>
    <t>Főiskolai végzettség (BA-fokozat)</t>
  </si>
  <si>
    <t>Pedagógus I.</t>
  </si>
  <si>
    <t>Pedagógus II.</t>
  </si>
  <si>
    <t>Mesterpedagógus</t>
  </si>
  <si>
    <t>Kutatótanár</t>
  </si>
  <si>
    <t>2023.jan.</t>
  </si>
  <si>
    <t>2024.jan.</t>
  </si>
  <si>
    <t>többlet</t>
  </si>
  <si>
    <t>%-os</t>
  </si>
  <si>
    <t>Gyakornoki fokozat</t>
  </si>
  <si>
    <t>2.</t>
  </si>
  <si>
    <t>3-5</t>
  </si>
  <si>
    <t>3.</t>
  </si>
  <si>
    <t>6-8</t>
  </si>
  <si>
    <t>4.</t>
  </si>
  <si>
    <t>9-11</t>
  </si>
  <si>
    <t>5.</t>
  </si>
  <si>
    <t>12-14</t>
  </si>
  <si>
    <t>6.</t>
  </si>
  <si>
    <t>15-17</t>
  </si>
  <si>
    <t>7.</t>
  </si>
  <si>
    <t>18-20</t>
  </si>
  <si>
    <t>8.</t>
  </si>
  <si>
    <t>21-23</t>
  </si>
  <si>
    <t>9.</t>
  </si>
  <si>
    <t>24-26</t>
  </si>
  <si>
    <t>10.</t>
  </si>
  <si>
    <t>27-29</t>
  </si>
  <si>
    <t>11.</t>
  </si>
  <si>
    <t>30-32</t>
  </si>
  <si>
    <t>12.</t>
  </si>
  <si>
    <t>33-35</t>
  </si>
  <si>
    <t>13.</t>
  </si>
  <si>
    <t>36-38</t>
  </si>
  <si>
    <t>14.</t>
  </si>
  <si>
    <t>39-41</t>
  </si>
  <si>
    <t>15.</t>
  </si>
  <si>
    <t>42-44</t>
  </si>
  <si>
    <t>Pedagógus II. fokozat minimális illetménye 2024. január 1-jétől a 2023. január 1-jei illetményekhez viszonyítva</t>
  </si>
  <si>
    <t>Egyetemi végzettség (MA-fokozat)</t>
  </si>
  <si>
    <t>Mesterpedagógus fokozat minimális illetménye 2024. január 1-jétől a 2023. január 1-jei illetményekhez viszonyítva</t>
  </si>
  <si>
    <t>A 2023. július 1-jei és a 2024. januári pedagógus illetmények összehasonlítása</t>
  </si>
  <si>
    <t>2023.júl.</t>
  </si>
  <si>
    <t>Kutatótanár fokozat minimális illetménye 2024. január 1-jétől a 2023. január 1-jei illetményekhez viszonyítva</t>
  </si>
  <si>
    <t>Petróczi Gábor tanügyigazgatási szakértő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</si>
</sst>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1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/>
    <xf numFmtId="0" fontId="1" fillId="0" borderId="11" xfId="0" applyFont="1" applyBorder="1" applyAlignment="1">
      <alignment horizontal="center"/>
    </xf>
    <xf numFmtId="0" fontId="1" fillId="4" borderId="0" xfId="0" applyFont="1" applyFill="1" applyBorder="1"/>
    <xf numFmtId="0" fontId="2" fillId="0" borderId="12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4" borderId="11" xfId="0" applyNumberFormat="1" applyFont="1" applyFill="1" applyBorder="1" applyAlignment="1">
      <alignment horizontal="left"/>
    </xf>
    <xf numFmtId="3" fontId="2" fillId="4" borderId="11" xfId="0" applyNumberFormat="1" applyFont="1" applyFill="1" applyBorder="1" applyAlignment="1">
      <alignment horizontal="center"/>
    </xf>
    <xf numFmtId="3" fontId="1" fillId="5" borderId="11" xfId="0" applyNumberFormat="1" applyFont="1" applyFill="1" applyBorder="1" applyAlignment="1">
      <alignment horizontal="center"/>
    </xf>
    <xf numFmtId="3" fontId="1" fillId="6" borderId="11" xfId="0" applyNumberFormat="1" applyFont="1" applyFill="1" applyBorder="1" applyAlignment="1">
      <alignment horizontal="center"/>
    </xf>
    <xf numFmtId="3" fontId="1" fillId="7" borderId="11" xfId="0" applyNumberFormat="1" applyFont="1" applyFill="1" applyBorder="1" applyAlignment="1">
      <alignment horizontal="center"/>
    </xf>
    <xf numFmtId="3" fontId="1" fillId="4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4" borderId="0" xfId="0" applyFill="1"/>
    <xf numFmtId="0" fontId="2" fillId="0" borderId="11" xfId="0" applyFont="1" applyBorder="1" applyAlignment="1">
      <alignment horizontal="center" vertic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5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3" fontId="2" fillId="4" borderId="11" xfId="0" applyNumberFormat="1" applyFont="1" applyFill="1" applyBorder="1"/>
    <xf numFmtId="3" fontId="2" fillId="0" borderId="11" xfId="0" applyNumberFormat="1" applyFont="1" applyBorder="1" applyAlignment="1">
      <alignment horizontal="center"/>
    </xf>
    <xf numFmtId="0" fontId="2" fillId="8" borderId="0" xfId="0" applyFont="1" applyFill="1"/>
    <xf numFmtId="49" fontId="2" fillId="0" borderId="11" xfId="0" applyNumberFormat="1" applyFont="1" applyBorder="1" applyAlignment="1">
      <alignment horizontal="left"/>
    </xf>
    <xf numFmtId="0" fontId="2" fillId="0" borderId="0" xfId="0" applyFont="1"/>
    <xf numFmtId="0" fontId="1" fillId="0" borderId="11" xfId="0" applyFont="1" applyBorder="1" applyAlignment="1">
      <alignment horizontal="center"/>
    </xf>
    <xf numFmtId="3" fontId="1" fillId="4" borderId="11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0" borderId="0" xfId="0" applyFont="1" applyBorder="1"/>
    <xf numFmtId="3" fontId="2" fillId="0" borderId="11" xfId="0" applyNumberFormat="1" applyFont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F89"/>
  <sheetViews>
    <sheetView tabSelected="1" topLeftCell="A7" zoomScale="76" zoomScaleNormal="76" workbookViewId="0">
      <selection activeCell="J39" sqref="J39"/>
    </sheetView>
  </sheetViews>
  <sheetFormatPr defaultRowHeight="15" x14ac:dyDescent="0.25"/>
  <cols>
    <col min="1" max="1" width="9.42578125" style="30" customWidth="1"/>
    <col min="2" max="2" width="6.28515625" style="31" customWidth="1"/>
    <col min="3" max="3" width="9.7109375" customWidth="1"/>
    <col min="4" max="4" width="11.28515625" customWidth="1"/>
    <col min="5" max="5" width="9.7109375" customWidth="1"/>
    <col min="6" max="6" width="13.85546875" customWidth="1"/>
    <col min="7" max="7" width="11.42578125" customWidth="1"/>
    <col min="8" max="8" width="12" customWidth="1"/>
    <col min="9" max="9" width="9.5703125" customWidth="1"/>
    <col min="10" max="10" width="11.42578125" customWidth="1"/>
    <col min="11" max="11" width="9.28515625" customWidth="1"/>
    <col min="12" max="13" width="14.5703125" customWidth="1"/>
    <col min="14" max="14" width="11.42578125" customWidth="1"/>
    <col min="15" max="15" width="6.5703125" customWidth="1"/>
    <col min="16" max="16" width="9.85546875" customWidth="1"/>
    <col min="17" max="17" width="9.42578125" customWidth="1"/>
    <col min="20" max="20" width="6.5703125" customWidth="1"/>
    <col min="21" max="21" width="10.42578125" customWidth="1"/>
    <col min="24" max="24" width="6.7109375" customWidth="1"/>
    <col min="25" max="25" width="9.5703125" customWidth="1"/>
    <col min="28" max="28" width="6.42578125" customWidth="1"/>
    <col min="29" max="29" width="9.5703125" customWidth="1"/>
    <col min="32" max="32" width="6.5703125" customWidth="1"/>
  </cols>
  <sheetData>
    <row r="1" spans="1:32" ht="15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</row>
    <row r="2" spans="1:32" ht="16.5" customHeight="1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4"/>
    </row>
    <row r="3" spans="1:32" ht="15.75" x14ac:dyDescent="0.25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1"/>
    </row>
    <row r="4" spans="1:32" ht="15.75" x14ac:dyDescent="0.25">
      <c r="A4" s="12" t="s">
        <v>2</v>
      </c>
      <c r="B4" s="12" t="s">
        <v>3</v>
      </c>
      <c r="C4" s="13" t="s">
        <v>4</v>
      </c>
      <c r="D4" s="13"/>
      <c r="E4" s="13"/>
      <c r="F4" s="13"/>
      <c r="G4" s="13"/>
      <c r="H4" s="14"/>
      <c r="I4" s="15" t="s">
        <v>5</v>
      </c>
      <c r="J4" s="15"/>
      <c r="K4" s="15"/>
      <c r="L4" s="15"/>
      <c r="M4" s="15"/>
      <c r="N4" s="15"/>
      <c r="O4" s="16"/>
    </row>
    <row r="5" spans="1:32" ht="15.75" customHeight="1" x14ac:dyDescent="0.25">
      <c r="A5" s="17"/>
      <c r="B5" s="17"/>
      <c r="C5" s="18" t="s">
        <v>6</v>
      </c>
      <c r="D5" s="18" t="s">
        <v>7</v>
      </c>
      <c r="E5" s="18" t="s">
        <v>8</v>
      </c>
      <c r="F5" s="18" t="s">
        <v>9</v>
      </c>
      <c r="G5" s="19" t="s">
        <v>10</v>
      </c>
      <c r="H5" s="19" t="s">
        <v>11</v>
      </c>
      <c r="I5" s="18" t="s">
        <v>6</v>
      </c>
      <c r="J5" s="18" t="s">
        <v>7</v>
      </c>
      <c r="K5" s="18" t="s">
        <v>8</v>
      </c>
      <c r="L5" s="18" t="s">
        <v>9</v>
      </c>
      <c r="M5" s="19" t="s">
        <v>10</v>
      </c>
      <c r="N5" s="19" t="s">
        <v>11</v>
      </c>
      <c r="O5" s="20"/>
    </row>
    <row r="6" spans="1:32" ht="15.75" customHeight="1" x14ac:dyDescent="0.25">
      <c r="A6" s="21"/>
      <c r="B6" s="21"/>
      <c r="C6" s="8" t="s">
        <v>12</v>
      </c>
      <c r="D6" s="9"/>
      <c r="E6" s="9"/>
      <c r="F6" s="9"/>
      <c r="G6" s="10"/>
      <c r="H6" s="19" t="s">
        <v>13</v>
      </c>
      <c r="I6" s="8" t="s">
        <v>12</v>
      </c>
      <c r="J6" s="9"/>
      <c r="K6" s="9"/>
      <c r="L6" s="9"/>
      <c r="M6" s="10"/>
      <c r="N6" s="19" t="s">
        <v>13</v>
      </c>
      <c r="O6" s="20"/>
      <c r="P6" s="13" t="s">
        <v>14</v>
      </c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ht="15.75" x14ac:dyDescent="0.25">
      <c r="A7" s="23" t="s">
        <v>15</v>
      </c>
      <c r="B7" s="24" t="s">
        <v>16</v>
      </c>
      <c r="C7" s="25">
        <v>182700</v>
      </c>
      <c r="D7" s="25">
        <f>326000-C7</f>
        <v>143300</v>
      </c>
      <c r="E7" s="25">
        <f>IF(C7&lt;=296400,C7+D7,C7)</f>
        <v>326000</v>
      </c>
      <c r="F7" s="25">
        <f>E7*0.32</f>
        <v>104320</v>
      </c>
      <c r="G7" s="26">
        <v>391248</v>
      </c>
      <c r="H7" s="27">
        <v>528800</v>
      </c>
      <c r="I7" s="25">
        <v>203000</v>
      </c>
      <c r="J7" s="25">
        <f>326000-I7</f>
        <v>123000</v>
      </c>
      <c r="K7" s="25">
        <f>IF(I7&lt;=296400,I7+J7,I7)</f>
        <v>326000</v>
      </c>
      <c r="L7" s="25">
        <f>K7*0.32</f>
        <v>104320</v>
      </c>
      <c r="M7" s="26">
        <f>K7+L7</f>
        <v>430320</v>
      </c>
      <c r="N7" s="28">
        <v>528800</v>
      </c>
      <c r="O7" s="29"/>
    </row>
    <row r="8" spans="1:32" ht="15.75" x14ac:dyDescent="0.25">
      <c r="O8" s="32"/>
      <c r="P8" s="8" t="s">
        <v>17</v>
      </c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10"/>
    </row>
    <row r="9" spans="1:32" ht="15.75" x14ac:dyDescent="0.25">
      <c r="A9" s="8" t="s">
        <v>18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  <c r="O9" s="16"/>
      <c r="P9" s="8" t="s">
        <v>19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10"/>
    </row>
    <row r="10" spans="1:32" ht="15.75" x14ac:dyDescent="0.25">
      <c r="A10" s="12" t="s">
        <v>2</v>
      </c>
      <c r="B10" s="12" t="s">
        <v>3</v>
      </c>
      <c r="C10" s="13" t="s">
        <v>4</v>
      </c>
      <c r="D10" s="13"/>
      <c r="E10" s="13"/>
      <c r="F10" s="13"/>
      <c r="G10" s="13"/>
      <c r="H10" s="14"/>
      <c r="I10" s="15" t="s">
        <v>5</v>
      </c>
      <c r="J10" s="15"/>
      <c r="K10" s="15"/>
      <c r="L10" s="15"/>
      <c r="M10" s="15"/>
      <c r="N10" s="15"/>
      <c r="O10" s="16"/>
      <c r="P10" s="33" t="s">
        <v>2</v>
      </c>
      <c r="Q10" s="34" t="s">
        <v>20</v>
      </c>
      <c r="R10" s="35"/>
      <c r="S10" s="35"/>
      <c r="T10" s="36"/>
      <c r="U10" s="37" t="s">
        <v>21</v>
      </c>
      <c r="V10" s="38"/>
      <c r="W10" s="38"/>
      <c r="X10" s="39"/>
      <c r="Y10" s="40" t="s">
        <v>22</v>
      </c>
      <c r="Z10" s="41"/>
      <c r="AA10" s="41"/>
      <c r="AB10" s="42"/>
      <c r="AC10" s="43" t="s">
        <v>23</v>
      </c>
      <c r="AD10" s="44"/>
      <c r="AE10" s="44"/>
      <c r="AF10" s="45"/>
    </row>
    <row r="11" spans="1:32" ht="15.75" x14ac:dyDescent="0.25">
      <c r="A11" s="17"/>
      <c r="B11" s="17"/>
      <c r="C11" s="18" t="s">
        <v>6</v>
      </c>
      <c r="D11" s="18" t="s">
        <v>7</v>
      </c>
      <c r="E11" s="23" t="s">
        <v>8</v>
      </c>
      <c r="F11" s="18" t="s">
        <v>9</v>
      </c>
      <c r="G11" s="19" t="s">
        <v>10</v>
      </c>
      <c r="H11" s="19" t="s">
        <v>11</v>
      </c>
      <c r="I11" s="18" t="s">
        <v>6</v>
      </c>
      <c r="J11" s="18" t="s">
        <v>7</v>
      </c>
      <c r="K11" s="23" t="s">
        <v>8</v>
      </c>
      <c r="L11" s="18" t="s">
        <v>9</v>
      </c>
      <c r="M11" s="19" t="s">
        <v>10</v>
      </c>
      <c r="N11" s="19" t="s">
        <v>11</v>
      </c>
      <c r="O11" s="20"/>
      <c r="P11" s="33"/>
      <c r="Q11" s="23" t="s">
        <v>24</v>
      </c>
      <c r="R11" s="23" t="s">
        <v>25</v>
      </c>
      <c r="S11" s="23" t="s">
        <v>26</v>
      </c>
      <c r="T11" s="23" t="s">
        <v>27</v>
      </c>
      <c r="U11" s="23" t="s">
        <v>24</v>
      </c>
      <c r="V11" s="23" t="s">
        <v>25</v>
      </c>
      <c r="W11" s="23" t="s">
        <v>26</v>
      </c>
      <c r="X11" s="23" t="s">
        <v>27</v>
      </c>
      <c r="Y11" s="23" t="s">
        <v>24</v>
      </c>
      <c r="Z11" s="23" t="s">
        <v>25</v>
      </c>
      <c r="AA11" s="23" t="s">
        <v>26</v>
      </c>
      <c r="AB11" s="23" t="s">
        <v>27</v>
      </c>
      <c r="AC11" s="23" t="s">
        <v>24</v>
      </c>
      <c r="AD11" s="23" t="s">
        <v>25</v>
      </c>
      <c r="AE11" s="23" t="s">
        <v>26</v>
      </c>
      <c r="AF11" s="23" t="s">
        <v>27</v>
      </c>
    </row>
    <row r="12" spans="1:32" ht="15.75" x14ac:dyDescent="0.25">
      <c r="A12" s="21"/>
      <c r="B12" s="21"/>
      <c r="C12" s="8" t="s">
        <v>12</v>
      </c>
      <c r="D12" s="9"/>
      <c r="E12" s="9"/>
      <c r="F12" s="9"/>
      <c r="G12" s="10"/>
      <c r="H12" s="19" t="s">
        <v>13</v>
      </c>
      <c r="I12" s="8" t="s">
        <v>12</v>
      </c>
      <c r="J12" s="9"/>
      <c r="K12" s="9"/>
      <c r="L12" s="9"/>
      <c r="M12" s="10"/>
      <c r="N12" s="19" t="s">
        <v>13</v>
      </c>
      <c r="O12" s="20"/>
      <c r="P12" s="46" t="s">
        <v>15</v>
      </c>
      <c r="Q12" s="47"/>
      <c r="R12" s="47"/>
      <c r="S12" s="47"/>
      <c r="T12" s="47"/>
      <c r="U12" s="48"/>
      <c r="V12" s="48"/>
      <c r="W12" s="48"/>
      <c r="X12" s="48"/>
      <c r="Y12" s="49"/>
      <c r="Z12" s="49"/>
      <c r="AA12" s="49"/>
      <c r="AB12" s="49"/>
      <c r="AC12" s="50"/>
      <c r="AD12" s="50"/>
      <c r="AE12" s="50"/>
      <c r="AF12" s="50"/>
    </row>
    <row r="13" spans="1:32" ht="15.75" x14ac:dyDescent="0.25">
      <c r="A13" s="21" t="s">
        <v>15</v>
      </c>
      <c r="B13" s="24" t="s">
        <v>16</v>
      </c>
      <c r="C13" s="51" t="s">
        <v>28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3"/>
      <c r="O13" s="54"/>
      <c r="P13" s="23" t="s">
        <v>29</v>
      </c>
      <c r="Q13" s="25">
        <v>391248</v>
      </c>
      <c r="R13" s="25">
        <v>538000</v>
      </c>
      <c r="S13" s="25">
        <f t="shared" ref="S13:S26" si="0">R13-Q13</f>
        <v>146752</v>
      </c>
      <c r="T13" s="25">
        <f>S13/Q13*100</f>
        <v>37.508690140269088</v>
      </c>
      <c r="U13" s="48"/>
      <c r="V13" s="48"/>
      <c r="W13" s="48"/>
      <c r="X13" s="48"/>
      <c r="Y13" s="49"/>
      <c r="Z13" s="49"/>
      <c r="AA13" s="49"/>
      <c r="AB13" s="49"/>
      <c r="AC13" s="50"/>
      <c r="AD13" s="50"/>
      <c r="AE13" s="50"/>
      <c r="AF13" s="50"/>
    </row>
    <row r="14" spans="1:32" ht="15.75" x14ac:dyDescent="0.25">
      <c r="A14" s="23" t="s">
        <v>29</v>
      </c>
      <c r="B14" s="24" t="s">
        <v>30</v>
      </c>
      <c r="C14" s="25">
        <v>219240</v>
      </c>
      <c r="D14" s="25">
        <v>77160</v>
      </c>
      <c r="E14" s="55">
        <v>296400</v>
      </c>
      <c r="F14" s="25">
        <v>94848</v>
      </c>
      <c r="G14" s="26">
        <v>391248</v>
      </c>
      <c r="H14" s="27">
        <v>538000</v>
      </c>
      <c r="I14" s="25">
        <v>243600</v>
      </c>
      <c r="J14" s="25">
        <f>296400-I14</f>
        <v>52800</v>
      </c>
      <c r="K14" s="25">
        <f>IF(I14&lt;=296400,I14+J14,I14)</f>
        <v>296400</v>
      </c>
      <c r="L14" s="25">
        <f>K14*0.32</f>
        <v>94848</v>
      </c>
      <c r="M14" s="26">
        <f t="shared" ref="M14:M26" si="1">K14+L14</f>
        <v>391248</v>
      </c>
      <c r="N14" s="27">
        <v>538000</v>
      </c>
      <c r="O14" s="29"/>
      <c r="P14" s="23" t="s">
        <v>31</v>
      </c>
      <c r="Q14" s="25">
        <v>391248</v>
      </c>
      <c r="R14" s="25">
        <v>538000</v>
      </c>
      <c r="S14" s="25">
        <f t="shared" si="0"/>
        <v>146752</v>
      </c>
      <c r="T14" s="25">
        <f t="shared" ref="T14:T26" si="2">S14/Q14*100</f>
        <v>37.508690140269088</v>
      </c>
      <c r="U14" s="48"/>
      <c r="V14" s="48"/>
      <c r="W14" s="48"/>
      <c r="X14" s="48"/>
      <c r="Y14" s="49"/>
      <c r="Z14" s="49"/>
      <c r="AA14" s="49"/>
      <c r="AB14" s="49"/>
      <c r="AC14" s="50"/>
      <c r="AD14" s="50"/>
      <c r="AE14" s="50"/>
      <c r="AF14" s="50"/>
    </row>
    <row r="15" spans="1:32" ht="15.75" x14ac:dyDescent="0.25">
      <c r="A15" s="23" t="s">
        <v>31</v>
      </c>
      <c r="B15" s="24" t="s">
        <v>32</v>
      </c>
      <c r="C15" s="25">
        <v>237510</v>
      </c>
      <c r="D15" s="25">
        <v>58890</v>
      </c>
      <c r="E15" s="55">
        <v>296400</v>
      </c>
      <c r="F15" s="25">
        <v>94848</v>
      </c>
      <c r="G15" s="26">
        <v>391248</v>
      </c>
      <c r="H15" s="27">
        <v>538000</v>
      </c>
      <c r="I15" s="25">
        <v>263900</v>
      </c>
      <c r="J15" s="25">
        <f t="shared" ref="J15:J18" si="3">296400-I15</f>
        <v>32500</v>
      </c>
      <c r="K15" s="25">
        <f t="shared" ref="K15:K27" si="4">IF(I15&lt;=296400,I15+J15,I15)</f>
        <v>296400</v>
      </c>
      <c r="L15" s="25">
        <f t="shared" ref="L15:L27" si="5">K15*0.32</f>
        <v>94848</v>
      </c>
      <c r="M15" s="26">
        <f t="shared" si="1"/>
        <v>391248</v>
      </c>
      <c r="N15" s="27">
        <v>538000</v>
      </c>
      <c r="O15" s="29"/>
      <c r="P15" s="23" t="s">
        <v>33</v>
      </c>
      <c r="Q15" s="25">
        <v>391248</v>
      </c>
      <c r="R15" s="25">
        <v>538000</v>
      </c>
      <c r="S15" s="25">
        <f t="shared" si="0"/>
        <v>146752</v>
      </c>
      <c r="T15" s="25">
        <f t="shared" si="2"/>
        <v>37.508690140269088</v>
      </c>
      <c r="U15" s="56">
        <v>391248</v>
      </c>
      <c r="V15" s="56">
        <v>555000</v>
      </c>
      <c r="W15" s="25">
        <f>V15-U15</f>
        <v>163752</v>
      </c>
      <c r="X15" s="25">
        <f t="shared" ref="X15:X26" si="6">W15/U15*100</f>
        <v>41.853760274812906</v>
      </c>
      <c r="Y15" s="49"/>
      <c r="Z15" s="49"/>
      <c r="AA15" s="49"/>
      <c r="AB15" s="49"/>
      <c r="AC15" s="50"/>
      <c r="AD15" s="50"/>
      <c r="AE15" s="50"/>
      <c r="AF15" s="50"/>
    </row>
    <row r="16" spans="1:32" ht="15.75" x14ac:dyDescent="0.25">
      <c r="A16" s="23" t="s">
        <v>33</v>
      </c>
      <c r="B16" s="24" t="s">
        <v>34</v>
      </c>
      <c r="C16" s="25">
        <v>246645</v>
      </c>
      <c r="D16" s="25">
        <v>49755</v>
      </c>
      <c r="E16" s="55">
        <v>296400</v>
      </c>
      <c r="F16" s="25">
        <v>94848</v>
      </c>
      <c r="G16" s="26">
        <v>391248</v>
      </c>
      <c r="H16" s="27">
        <v>538000</v>
      </c>
      <c r="I16" s="25">
        <v>274050</v>
      </c>
      <c r="J16" s="25">
        <f t="shared" si="3"/>
        <v>22350</v>
      </c>
      <c r="K16" s="25">
        <f t="shared" si="4"/>
        <v>296400</v>
      </c>
      <c r="L16" s="25">
        <f t="shared" si="5"/>
        <v>94848</v>
      </c>
      <c r="M16" s="26">
        <f t="shared" si="1"/>
        <v>391248</v>
      </c>
      <c r="N16" s="27">
        <v>538000</v>
      </c>
      <c r="O16" s="29"/>
      <c r="P16" s="23" t="s">
        <v>35</v>
      </c>
      <c r="Q16" s="25">
        <v>391248</v>
      </c>
      <c r="R16" s="25">
        <v>538000</v>
      </c>
      <c r="S16" s="25">
        <f t="shared" si="0"/>
        <v>146752</v>
      </c>
      <c r="T16" s="25">
        <f t="shared" si="2"/>
        <v>37.508690140269088</v>
      </c>
      <c r="U16" s="56">
        <v>391248</v>
      </c>
      <c r="V16" s="56">
        <v>555000</v>
      </c>
      <c r="W16" s="25">
        <f t="shared" ref="W16:W26" si="7">V16-U16</f>
        <v>163752</v>
      </c>
      <c r="X16" s="25">
        <f t="shared" si="6"/>
        <v>41.853760274812906</v>
      </c>
      <c r="Y16" s="49"/>
      <c r="Z16" s="57"/>
      <c r="AA16" s="49"/>
      <c r="AB16" s="49"/>
      <c r="AC16" s="50"/>
      <c r="AD16" s="50"/>
      <c r="AE16" s="50"/>
      <c r="AF16" s="50"/>
    </row>
    <row r="17" spans="1:32" ht="15.75" x14ac:dyDescent="0.25">
      <c r="A17" s="23" t="s">
        <v>35</v>
      </c>
      <c r="B17" s="24" t="s">
        <v>36</v>
      </c>
      <c r="C17" s="25">
        <v>255780</v>
      </c>
      <c r="D17" s="25">
        <v>40620</v>
      </c>
      <c r="E17" s="55">
        <v>296400</v>
      </c>
      <c r="F17" s="25">
        <v>94848</v>
      </c>
      <c r="G17" s="26">
        <v>391248</v>
      </c>
      <c r="H17" s="27">
        <v>538000</v>
      </c>
      <c r="I17" s="25">
        <v>284200</v>
      </c>
      <c r="J17" s="25">
        <f t="shared" si="3"/>
        <v>12200</v>
      </c>
      <c r="K17" s="25">
        <f t="shared" si="4"/>
        <v>296400</v>
      </c>
      <c r="L17" s="25">
        <f t="shared" si="5"/>
        <v>94848</v>
      </c>
      <c r="M17" s="26">
        <f t="shared" si="1"/>
        <v>391248</v>
      </c>
      <c r="N17" s="27">
        <v>538000</v>
      </c>
      <c r="O17" s="29"/>
      <c r="P17" s="23" t="s">
        <v>37</v>
      </c>
      <c r="Q17" s="25">
        <v>391248</v>
      </c>
      <c r="R17" s="25">
        <v>538000</v>
      </c>
      <c r="S17" s="25">
        <f t="shared" si="0"/>
        <v>146752</v>
      </c>
      <c r="T17" s="25">
        <f t="shared" si="2"/>
        <v>37.508690140269088</v>
      </c>
      <c r="U17" s="56">
        <v>391248</v>
      </c>
      <c r="V17" s="56">
        <v>555000</v>
      </c>
      <c r="W17" s="25">
        <f t="shared" si="7"/>
        <v>163752</v>
      </c>
      <c r="X17" s="25">
        <f t="shared" si="6"/>
        <v>41.853760274812906</v>
      </c>
      <c r="Y17" s="25">
        <v>482328</v>
      </c>
      <c r="Z17" s="25">
        <v>630000</v>
      </c>
      <c r="AA17" s="56">
        <f>Z17-Y17</f>
        <v>147672</v>
      </c>
      <c r="AB17" s="25">
        <f t="shared" ref="AB17:AB26" si="8">AA17/Y17*100</f>
        <v>30.616509926854757</v>
      </c>
      <c r="AC17" s="56">
        <v>530560.80000000005</v>
      </c>
      <c r="AD17" s="56">
        <v>750000</v>
      </c>
      <c r="AE17" s="56">
        <f>AD17-AC17</f>
        <v>219439.19999999995</v>
      </c>
      <c r="AF17" s="25">
        <f t="shared" ref="AF17:AF26" si="9">AE17/AC17*100</f>
        <v>41.359859228197777</v>
      </c>
    </row>
    <row r="18" spans="1:32" ht="15.75" x14ac:dyDescent="0.25">
      <c r="A18" s="23" t="s">
        <v>37</v>
      </c>
      <c r="B18" s="24" t="s">
        <v>38</v>
      </c>
      <c r="C18" s="25">
        <v>264915</v>
      </c>
      <c r="D18" s="25">
        <v>31485</v>
      </c>
      <c r="E18" s="55">
        <v>296400</v>
      </c>
      <c r="F18" s="25">
        <v>94848</v>
      </c>
      <c r="G18" s="26">
        <v>391248</v>
      </c>
      <c r="H18" s="27">
        <v>538000</v>
      </c>
      <c r="I18" s="25">
        <v>294350</v>
      </c>
      <c r="J18" s="25">
        <f t="shared" si="3"/>
        <v>2050</v>
      </c>
      <c r="K18" s="25">
        <f t="shared" si="4"/>
        <v>296400</v>
      </c>
      <c r="L18" s="25">
        <f t="shared" si="5"/>
        <v>94848</v>
      </c>
      <c r="M18" s="26">
        <f t="shared" si="1"/>
        <v>391248</v>
      </c>
      <c r="N18" s="27">
        <v>538000</v>
      </c>
      <c r="O18" s="29"/>
      <c r="P18" s="23" t="s">
        <v>39</v>
      </c>
      <c r="Q18" s="25">
        <v>391248</v>
      </c>
      <c r="R18" s="25">
        <v>538000</v>
      </c>
      <c r="S18" s="25">
        <f t="shared" si="0"/>
        <v>146752</v>
      </c>
      <c r="T18" s="25">
        <f t="shared" si="2"/>
        <v>37.508690140269088</v>
      </c>
      <c r="U18" s="56">
        <v>397920.6</v>
      </c>
      <c r="V18" s="56">
        <v>555000</v>
      </c>
      <c r="W18" s="25">
        <f t="shared" si="7"/>
        <v>157079.40000000002</v>
      </c>
      <c r="X18" s="25">
        <f t="shared" si="6"/>
        <v>39.475061105155156</v>
      </c>
      <c r="Y18" s="25">
        <v>494386.2</v>
      </c>
      <c r="Z18" s="25">
        <v>630000</v>
      </c>
      <c r="AA18" s="56">
        <f t="shared" ref="AA18:AA26" si="10">Z18-Y18</f>
        <v>135613.79999999999</v>
      </c>
      <c r="AB18" s="25">
        <f t="shared" si="8"/>
        <v>27.430741392053413</v>
      </c>
      <c r="AC18" s="56">
        <v>542619</v>
      </c>
      <c r="AD18" s="56">
        <v>750000</v>
      </c>
      <c r="AE18" s="56">
        <f t="shared" ref="AE18:AE26" si="11">AD18-AC18</f>
        <v>207381</v>
      </c>
      <c r="AF18" s="25">
        <f t="shared" si="9"/>
        <v>38.21852902312672</v>
      </c>
    </row>
    <row r="19" spans="1:32" ht="15.75" x14ac:dyDescent="0.25">
      <c r="A19" s="23" t="s">
        <v>39</v>
      </c>
      <c r="B19" s="24" t="s">
        <v>40</v>
      </c>
      <c r="C19" s="25">
        <v>274050</v>
      </c>
      <c r="D19" s="25">
        <v>22350</v>
      </c>
      <c r="E19" s="55">
        <v>296400</v>
      </c>
      <c r="F19" s="25">
        <v>94848</v>
      </c>
      <c r="G19" s="26">
        <v>391248</v>
      </c>
      <c r="H19" s="27">
        <v>538000</v>
      </c>
      <c r="I19" s="56">
        <v>304500</v>
      </c>
      <c r="J19" s="25"/>
      <c r="K19" s="25">
        <f t="shared" si="4"/>
        <v>304500</v>
      </c>
      <c r="L19" s="25">
        <f t="shared" si="5"/>
        <v>97440</v>
      </c>
      <c r="M19" s="26">
        <f t="shared" si="1"/>
        <v>401940</v>
      </c>
      <c r="N19" s="27">
        <v>538000</v>
      </c>
      <c r="O19" s="29"/>
      <c r="P19" s="23" t="s">
        <v>41</v>
      </c>
      <c r="Q19" s="25">
        <v>391248</v>
      </c>
      <c r="R19" s="25">
        <v>538000</v>
      </c>
      <c r="S19" s="25">
        <f t="shared" si="0"/>
        <v>146752</v>
      </c>
      <c r="T19" s="25">
        <f t="shared" si="2"/>
        <v>37.508690140269088</v>
      </c>
      <c r="U19" s="56">
        <v>409978.8</v>
      </c>
      <c r="V19" s="56">
        <v>555000</v>
      </c>
      <c r="W19" s="25">
        <f t="shared" si="7"/>
        <v>145021.20000000001</v>
      </c>
      <c r="X19" s="25">
        <f t="shared" si="6"/>
        <v>35.372853425591764</v>
      </c>
      <c r="Y19" s="25">
        <v>506444.4</v>
      </c>
      <c r="Z19" s="25">
        <v>630000</v>
      </c>
      <c r="AA19" s="56">
        <f t="shared" si="10"/>
        <v>123555.59999999998</v>
      </c>
      <c r="AB19" s="25">
        <f t="shared" si="8"/>
        <v>24.396676120814046</v>
      </c>
      <c r="AC19" s="56">
        <v>554677.19999999995</v>
      </c>
      <c r="AD19" s="56">
        <v>750000</v>
      </c>
      <c r="AE19" s="56">
        <f t="shared" si="11"/>
        <v>195322.80000000005</v>
      </c>
      <c r="AF19" s="25">
        <f t="shared" si="9"/>
        <v>35.213778392189198</v>
      </c>
    </row>
    <row r="20" spans="1:32" ht="15.75" x14ac:dyDescent="0.25">
      <c r="A20" s="23" t="s">
        <v>41</v>
      </c>
      <c r="B20" s="24" t="s">
        <v>42</v>
      </c>
      <c r="C20" s="25">
        <v>283185</v>
      </c>
      <c r="D20" s="25">
        <v>13215</v>
      </c>
      <c r="E20" s="55">
        <v>296400</v>
      </c>
      <c r="F20" s="25">
        <v>94848</v>
      </c>
      <c r="G20" s="26">
        <v>391248</v>
      </c>
      <c r="H20" s="27">
        <v>538000</v>
      </c>
      <c r="I20" s="56">
        <v>314650</v>
      </c>
      <c r="J20" s="25"/>
      <c r="K20" s="25">
        <f t="shared" si="4"/>
        <v>314650</v>
      </c>
      <c r="L20" s="25">
        <f t="shared" si="5"/>
        <v>100688</v>
      </c>
      <c r="M20" s="26">
        <f t="shared" si="1"/>
        <v>415338</v>
      </c>
      <c r="N20" s="27">
        <v>538000</v>
      </c>
      <c r="O20" s="29"/>
      <c r="P20" s="23" t="s">
        <v>43</v>
      </c>
      <c r="Q20" s="25">
        <v>391248</v>
      </c>
      <c r="R20" s="25">
        <v>538000</v>
      </c>
      <c r="S20" s="25">
        <f t="shared" si="0"/>
        <v>146752</v>
      </c>
      <c r="T20" s="25">
        <f t="shared" si="2"/>
        <v>37.508690140269088</v>
      </c>
      <c r="U20" s="56">
        <v>422037</v>
      </c>
      <c r="V20" s="56">
        <v>555000</v>
      </c>
      <c r="W20" s="25">
        <f t="shared" si="7"/>
        <v>132963</v>
      </c>
      <c r="X20" s="25">
        <f t="shared" si="6"/>
        <v>31.505057613431998</v>
      </c>
      <c r="Y20" s="25">
        <v>518502.6</v>
      </c>
      <c r="Z20" s="25">
        <v>630000</v>
      </c>
      <c r="AA20" s="56">
        <f t="shared" si="10"/>
        <v>111497.40000000002</v>
      </c>
      <c r="AB20" s="25">
        <f t="shared" si="8"/>
        <v>21.503730164516057</v>
      </c>
      <c r="AC20" s="56">
        <v>566735.4</v>
      </c>
      <c r="AD20" s="56">
        <v>750000</v>
      </c>
      <c r="AE20" s="56">
        <f t="shared" si="11"/>
        <v>183264.59999999998</v>
      </c>
      <c r="AF20" s="25">
        <f t="shared" si="9"/>
        <v>32.336889490227712</v>
      </c>
    </row>
    <row r="21" spans="1:32" ht="15.75" x14ac:dyDescent="0.25">
      <c r="A21" s="23" t="s">
        <v>43</v>
      </c>
      <c r="B21" s="24" t="s">
        <v>44</v>
      </c>
      <c r="C21" s="25">
        <v>292320</v>
      </c>
      <c r="D21" s="25">
        <v>4080</v>
      </c>
      <c r="E21" s="55">
        <v>296400</v>
      </c>
      <c r="F21" s="25">
        <v>94848</v>
      </c>
      <c r="G21" s="26">
        <v>391248</v>
      </c>
      <c r="H21" s="27">
        <v>538000</v>
      </c>
      <c r="I21" s="56">
        <v>324800</v>
      </c>
      <c r="J21" s="25"/>
      <c r="K21" s="25">
        <f t="shared" si="4"/>
        <v>324800</v>
      </c>
      <c r="L21" s="25">
        <f t="shared" si="5"/>
        <v>103936</v>
      </c>
      <c r="M21" s="26">
        <f t="shared" si="1"/>
        <v>428736</v>
      </c>
      <c r="N21" s="27">
        <v>538000</v>
      </c>
      <c r="O21" s="29"/>
      <c r="P21" s="23" t="s">
        <v>45</v>
      </c>
      <c r="Q21" s="25">
        <v>397920.6</v>
      </c>
      <c r="R21" s="25">
        <v>538000</v>
      </c>
      <c r="S21" s="25">
        <f t="shared" si="0"/>
        <v>140079.40000000002</v>
      </c>
      <c r="T21" s="25">
        <f t="shared" si="2"/>
        <v>35.202852026258512</v>
      </c>
      <c r="U21" s="56">
        <v>434095.2</v>
      </c>
      <c r="V21" s="56">
        <v>555000</v>
      </c>
      <c r="W21" s="56">
        <f t="shared" si="7"/>
        <v>120904.79999999999</v>
      </c>
      <c r="X21" s="25">
        <f t="shared" si="6"/>
        <v>27.852139346392217</v>
      </c>
      <c r="Y21" s="25">
        <v>530560.80000000005</v>
      </c>
      <c r="Z21" s="25">
        <v>630000</v>
      </c>
      <c r="AA21" s="56">
        <f t="shared" si="10"/>
        <v>99439.199999999953</v>
      </c>
      <c r="AB21" s="25">
        <f t="shared" si="8"/>
        <v>18.742281751686129</v>
      </c>
      <c r="AC21" s="56">
        <v>578793.6</v>
      </c>
      <c r="AD21" s="56">
        <v>750000</v>
      </c>
      <c r="AE21" s="56">
        <f t="shared" si="11"/>
        <v>171206.40000000002</v>
      </c>
      <c r="AF21" s="25">
        <f t="shared" si="9"/>
        <v>29.57987095918131</v>
      </c>
    </row>
    <row r="22" spans="1:32" ht="15.75" x14ac:dyDescent="0.25">
      <c r="A22" s="23" t="s">
        <v>45</v>
      </c>
      <c r="B22" s="24" t="s">
        <v>46</v>
      </c>
      <c r="C22" s="25">
        <v>301455</v>
      </c>
      <c r="D22" s="25"/>
      <c r="E22" s="55">
        <v>301455</v>
      </c>
      <c r="F22" s="25">
        <v>96465.600000000006</v>
      </c>
      <c r="G22" s="26">
        <v>397920.6</v>
      </c>
      <c r="H22" s="27">
        <v>538000</v>
      </c>
      <c r="I22" s="56">
        <v>334950</v>
      </c>
      <c r="J22" s="25"/>
      <c r="K22" s="25">
        <f t="shared" si="4"/>
        <v>334950</v>
      </c>
      <c r="L22" s="25">
        <f t="shared" si="5"/>
        <v>107184</v>
      </c>
      <c r="M22" s="26">
        <f t="shared" si="1"/>
        <v>442134</v>
      </c>
      <c r="N22" s="27">
        <v>538000</v>
      </c>
      <c r="O22" s="29"/>
      <c r="P22" s="23" t="s">
        <v>47</v>
      </c>
      <c r="Q22" s="25">
        <v>409978.8</v>
      </c>
      <c r="R22" s="25">
        <v>538000</v>
      </c>
      <c r="S22" s="25">
        <f t="shared" si="0"/>
        <v>128021.20000000001</v>
      </c>
      <c r="T22" s="25">
        <f t="shared" si="2"/>
        <v>31.226297554897965</v>
      </c>
      <c r="U22" s="56">
        <v>446153.4</v>
      </c>
      <c r="V22" s="56">
        <v>555000</v>
      </c>
      <c r="W22" s="56">
        <f t="shared" si="7"/>
        <v>108846.59999999998</v>
      </c>
      <c r="X22" s="25">
        <f t="shared" si="6"/>
        <v>24.396676120814046</v>
      </c>
      <c r="Y22" s="25">
        <v>542619</v>
      </c>
      <c r="Z22" s="25">
        <v>630000</v>
      </c>
      <c r="AA22" s="56">
        <f t="shared" si="10"/>
        <v>87381</v>
      </c>
      <c r="AB22" s="25">
        <f t="shared" si="8"/>
        <v>16.103564379426448</v>
      </c>
      <c r="AC22" s="56">
        <v>590851.80000000005</v>
      </c>
      <c r="AD22" s="56">
        <v>750000</v>
      </c>
      <c r="AE22" s="56">
        <f t="shared" si="11"/>
        <v>159148.19999999995</v>
      </c>
      <c r="AF22" s="25">
        <f t="shared" si="9"/>
        <v>26.935383796749022</v>
      </c>
    </row>
    <row r="23" spans="1:32" ht="15.75" x14ac:dyDescent="0.25">
      <c r="A23" s="23" t="s">
        <v>47</v>
      </c>
      <c r="B23" s="24" t="s">
        <v>48</v>
      </c>
      <c r="C23" s="25">
        <v>310590</v>
      </c>
      <c r="D23" s="25"/>
      <c r="E23" s="55">
        <v>310590</v>
      </c>
      <c r="F23" s="25">
        <v>99388.800000000003</v>
      </c>
      <c r="G23" s="26">
        <v>409978.8</v>
      </c>
      <c r="H23" s="27">
        <v>538000</v>
      </c>
      <c r="I23" s="56">
        <v>345100</v>
      </c>
      <c r="J23" s="25"/>
      <c r="K23" s="25">
        <f t="shared" si="4"/>
        <v>345100</v>
      </c>
      <c r="L23" s="25">
        <f t="shared" si="5"/>
        <v>110432</v>
      </c>
      <c r="M23" s="26">
        <f t="shared" si="1"/>
        <v>455532</v>
      </c>
      <c r="N23" s="27">
        <v>538000</v>
      </c>
      <c r="O23" s="29"/>
      <c r="P23" s="23" t="s">
        <v>49</v>
      </c>
      <c r="Q23" s="25">
        <v>422037</v>
      </c>
      <c r="R23" s="25">
        <v>538000</v>
      </c>
      <c r="S23" s="25">
        <f t="shared" si="0"/>
        <v>115963</v>
      </c>
      <c r="T23" s="25">
        <f t="shared" si="2"/>
        <v>27.476974767615165</v>
      </c>
      <c r="U23" s="56">
        <v>458211.6</v>
      </c>
      <c r="V23" s="56">
        <v>555000</v>
      </c>
      <c r="W23" s="56">
        <f t="shared" si="7"/>
        <v>96788.400000000023</v>
      </c>
      <c r="X23" s="25">
        <f t="shared" si="6"/>
        <v>21.123079380792635</v>
      </c>
      <c r="Y23" s="25">
        <v>554677.19999999995</v>
      </c>
      <c r="Z23" s="25">
        <v>630000</v>
      </c>
      <c r="AA23" s="56">
        <f t="shared" si="10"/>
        <v>75322.800000000047</v>
      </c>
      <c r="AB23" s="25">
        <f t="shared" si="8"/>
        <v>13.579573849438924</v>
      </c>
      <c r="AC23" s="56">
        <v>602910</v>
      </c>
      <c r="AD23" s="56">
        <v>750000</v>
      </c>
      <c r="AE23" s="56">
        <f t="shared" si="11"/>
        <v>147090</v>
      </c>
      <c r="AF23" s="25">
        <f t="shared" si="9"/>
        <v>24.39667612081405</v>
      </c>
    </row>
    <row r="24" spans="1:32" ht="15.75" x14ac:dyDescent="0.25">
      <c r="A24" s="23" t="s">
        <v>49</v>
      </c>
      <c r="B24" s="24" t="s">
        <v>50</v>
      </c>
      <c r="C24" s="25">
        <v>319725</v>
      </c>
      <c r="D24" s="25"/>
      <c r="E24" s="55">
        <v>319725</v>
      </c>
      <c r="F24" s="25">
        <v>102312</v>
      </c>
      <c r="G24" s="26">
        <v>422037</v>
      </c>
      <c r="H24" s="27">
        <v>538000</v>
      </c>
      <c r="I24" s="56">
        <v>355250</v>
      </c>
      <c r="J24" s="25"/>
      <c r="K24" s="25">
        <f t="shared" si="4"/>
        <v>355250</v>
      </c>
      <c r="L24" s="25">
        <f t="shared" si="5"/>
        <v>113680</v>
      </c>
      <c r="M24" s="26">
        <f t="shared" si="1"/>
        <v>468930</v>
      </c>
      <c r="N24" s="27">
        <v>538000</v>
      </c>
      <c r="O24" s="29"/>
      <c r="P24" s="23" t="s">
        <v>51</v>
      </c>
      <c r="Q24" s="25">
        <v>434095.2</v>
      </c>
      <c r="R24" s="25">
        <v>538000</v>
      </c>
      <c r="S24" s="25">
        <f t="shared" si="0"/>
        <v>103904.79999999999</v>
      </c>
      <c r="T24" s="25">
        <f t="shared" si="2"/>
        <v>23.93594769073696</v>
      </c>
      <c r="U24" s="56">
        <v>470269.8</v>
      </c>
      <c r="V24" s="56">
        <v>555000</v>
      </c>
      <c r="W24" s="56">
        <f t="shared" si="7"/>
        <v>84730.200000000012</v>
      </c>
      <c r="X24" s="25">
        <f t="shared" si="6"/>
        <v>18.017359396669743</v>
      </c>
      <c r="Y24" s="25">
        <v>566735.4</v>
      </c>
      <c r="Z24" s="25">
        <v>630000</v>
      </c>
      <c r="AA24" s="56">
        <f t="shared" si="10"/>
        <v>63264.599999999977</v>
      </c>
      <c r="AB24" s="25">
        <f t="shared" si="8"/>
        <v>11.162987171791276</v>
      </c>
      <c r="AC24" s="56">
        <v>614968.19999999995</v>
      </c>
      <c r="AD24" s="56">
        <v>750000</v>
      </c>
      <c r="AE24" s="56">
        <f t="shared" si="11"/>
        <v>135031.80000000005</v>
      </c>
      <c r="AF24" s="25">
        <f t="shared" si="9"/>
        <v>21.957525608641237</v>
      </c>
    </row>
    <row r="25" spans="1:32" ht="15.75" x14ac:dyDescent="0.25">
      <c r="A25" s="23" t="s">
        <v>51</v>
      </c>
      <c r="B25" s="58" t="s">
        <v>52</v>
      </c>
      <c r="C25" s="56">
        <v>328860</v>
      </c>
      <c r="D25" s="25"/>
      <c r="E25" s="55">
        <v>328860</v>
      </c>
      <c r="F25" s="25">
        <v>105235.2</v>
      </c>
      <c r="G25" s="26">
        <v>434095.2</v>
      </c>
      <c r="H25" s="27">
        <v>538000</v>
      </c>
      <c r="I25" s="56">
        <v>365400</v>
      </c>
      <c r="J25" s="25"/>
      <c r="K25" s="25">
        <f t="shared" si="4"/>
        <v>365400</v>
      </c>
      <c r="L25" s="25">
        <f t="shared" si="5"/>
        <v>116928</v>
      </c>
      <c r="M25" s="26">
        <f t="shared" si="1"/>
        <v>482328</v>
      </c>
      <c r="N25" s="27">
        <v>538000</v>
      </c>
      <c r="O25" s="29"/>
      <c r="P25" s="23" t="s">
        <v>53</v>
      </c>
      <c r="Q25" s="25">
        <v>446153.4</v>
      </c>
      <c r="R25" s="25">
        <v>538000</v>
      </c>
      <c r="S25" s="25">
        <f t="shared" si="0"/>
        <v>91846.599999999977</v>
      </c>
      <c r="T25" s="25">
        <f t="shared" si="2"/>
        <v>20.586327482879202</v>
      </c>
      <c r="U25" s="56">
        <v>482328</v>
      </c>
      <c r="V25" s="56">
        <v>555000</v>
      </c>
      <c r="W25" s="56">
        <f t="shared" si="7"/>
        <v>72672</v>
      </c>
      <c r="X25" s="25">
        <f t="shared" si="6"/>
        <v>15.066925411752999</v>
      </c>
      <c r="Y25" s="25">
        <v>578793.6</v>
      </c>
      <c r="Z25" s="25">
        <v>630000</v>
      </c>
      <c r="AA25" s="56">
        <f t="shared" si="10"/>
        <v>51206.400000000023</v>
      </c>
      <c r="AB25" s="25">
        <f t="shared" si="8"/>
        <v>8.8470916057123006</v>
      </c>
      <c r="AC25" s="56">
        <v>627026.4</v>
      </c>
      <c r="AD25" s="56">
        <v>750000</v>
      </c>
      <c r="AE25" s="56">
        <f t="shared" si="11"/>
        <v>122973.59999999998</v>
      </c>
      <c r="AF25" s="25">
        <f t="shared" si="9"/>
        <v>19.612188577705815</v>
      </c>
    </row>
    <row r="26" spans="1:32" ht="15.75" customHeight="1" x14ac:dyDescent="0.25">
      <c r="A26" s="23" t="s">
        <v>53</v>
      </c>
      <c r="B26" s="58" t="s">
        <v>54</v>
      </c>
      <c r="C26" s="56">
        <v>337995</v>
      </c>
      <c r="D26" s="25"/>
      <c r="E26" s="55">
        <v>337995</v>
      </c>
      <c r="F26" s="25">
        <v>108158.40000000001</v>
      </c>
      <c r="G26" s="26">
        <v>446153.4</v>
      </c>
      <c r="H26" s="27">
        <v>538000</v>
      </c>
      <c r="I26" s="56">
        <v>375550</v>
      </c>
      <c r="J26" s="25"/>
      <c r="K26" s="25">
        <f t="shared" si="4"/>
        <v>375550</v>
      </c>
      <c r="L26" s="25">
        <f t="shared" si="5"/>
        <v>120176</v>
      </c>
      <c r="M26" s="26">
        <f t="shared" si="1"/>
        <v>495726</v>
      </c>
      <c r="N26" s="27">
        <v>538000</v>
      </c>
      <c r="O26" s="29"/>
      <c r="P26" s="23" t="s">
        <v>55</v>
      </c>
      <c r="Q26" s="25">
        <v>458211.6</v>
      </c>
      <c r="R26" s="25">
        <v>538000</v>
      </c>
      <c r="S26" s="25">
        <f t="shared" si="0"/>
        <v>79788.400000000023</v>
      </c>
      <c r="T26" s="25">
        <f t="shared" si="2"/>
        <v>17.413003075435025</v>
      </c>
      <c r="U26" s="56">
        <v>494386.2</v>
      </c>
      <c r="V26" s="56">
        <v>555000</v>
      </c>
      <c r="W26" s="56">
        <f t="shared" si="7"/>
        <v>60613.799999999988</v>
      </c>
      <c r="X26" s="25">
        <f t="shared" si="6"/>
        <v>12.260415035856582</v>
      </c>
      <c r="Y26" s="25">
        <v>590851.80000000005</v>
      </c>
      <c r="Z26" s="25">
        <v>630000</v>
      </c>
      <c r="AA26" s="56">
        <f t="shared" si="10"/>
        <v>39148.199999999953</v>
      </c>
      <c r="AB26" s="25">
        <f t="shared" si="8"/>
        <v>6.6257223892691783</v>
      </c>
      <c r="AC26" s="56">
        <v>639084.6</v>
      </c>
      <c r="AD26" s="56">
        <v>750000</v>
      </c>
      <c r="AE26" s="56">
        <f t="shared" si="11"/>
        <v>110915.40000000002</v>
      </c>
      <c r="AF26" s="25">
        <f t="shared" si="9"/>
        <v>17.355354830956657</v>
      </c>
    </row>
    <row r="27" spans="1:32" ht="15.75" x14ac:dyDescent="0.25">
      <c r="A27" s="23" t="s">
        <v>55</v>
      </c>
      <c r="B27" s="58" t="s">
        <v>56</v>
      </c>
      <c r="C27" s="56">
        <v>347130</v>
      </c>
      <c r="D27" s="25"/>
      <c r="E27" s="55">
        <v>347130</v>
      </c>
      <c r="F27" s="25">
        <v>111081.60000000001</v>
      </c>
      <c r="G27" s="26">
        <v>458211.6</v>
      </c>
      <c r="H27" s="27">
        <v>538000</v>
      </c>
      <c r="I27" s="56">
        <v>385700</v>
      </c>
      <c r="J27" s="25"/>
      <c r="K27" s="25">
        <f t="shared" si="4"/>
        <v>385700</v>
      </c>
      <c r="L27" s="25">
        <f t="shared" si="5"/>
        <v>123424</v>
      </c>
      <c r="M27" s="26">
        <f>K27+L27</f>
        <v>509124</v>
      </c>
      <c r="N27" s="27">
        <v>538000</v>
      </c>
      <c r="O27" s="29"/>
    </row>
    <row r="28" spans="1:32" ht="8.25" customHeight="1" x14ac:dyDescent="0.25">
      <c r="O28" s="32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</row>
    <row r="29" spans="1:32" ht="15.75" x14ac:dyDescent="0.25">
      <c r="A29" s="60" t="s">
        <v>57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16"/>
      <c r="P29" s="8" t="s">
        <v>58</v>
      </c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10"/>
    </row>
    <row r="30" spans="1:32" ht="15.75" x14ac:dyDescent="0.25">
      <c r="A30" s="12" t="s">
        <v>2</v>
      </c>
      <c r="B30" s="12" t="s">
        <v>3</v>
      </c>
      <c r="C30" s="13" t="s">
        <v>4</v>
      </c>
      <c r="D30" s="13"/>
      <c r="E30" s="13"/>
      <c r="F30" s="13"/>
      <c r="G30" s="13"/>
      <c r="H30" s="14"/>
      <c r="I30" s="15" t="s">
        <v>5</v>
      </c>
      <c r="J30" s="15"/>
      <c r="K30" s="15"/>
      <c r="L30" s="15"/>
      <c r="M30" s="15"/>
      <c r="N30" s="15"/>
      <c r="O30" s="16"/>
      <c r="P30" s="33" t="s">
        <v>2</v>
      </c>
      <c r="Q30" s="34" t="s">
        <v>20</v>
      </c>
      <c r="R30" s="35"/>
      <c r="S30" s="35"/>
      <c r="T30" s="36"/>
      <c r="U30" s="37" t="s">
        <v>21</v>
      </c>
      <c r="V30" s="38"/>
      <c r="W30" s="38"/>
      <c r="X30" s="39"/>
      <c r="Y30" s="40" t="s">
        <v>22</v>
      </c>
      <c r="Z30" s="41"/>
      <c r="AA30" s="41"/>
      <c r="AB30" s="42"/>
      <c r="AC30" s="43" t="s">
        <v>23</v>
      </c>
      <c r="AD30" s="44"/>
      <c r="AE30" s="44"/>
      <c r="AF30" s="45"/>
    </row>
    <row r="31" spans="1:32" ht="15.75" x14ac:dyDescent="0.25">
      <c r="A31" s="17"/>
      <c r="B31" s="17"/>
      <c r="C31" s="18" t="s">
        <v>6</v>
      </c>
      <c r="D31" s="18" t="s">
        <v>7</v>
      </c>
      <c r="E31" s="18" t="s">
        <v>8</v>
      </c>
      <c r="F31" s="18" t="s">
        <v>9</v>
      </c>
      <c r="G31" s="19" t="s">
        <v>10</v>
      </c>
      <c r="H31" s="19" t="s">
        <v>11</v>
      </c>
      <c r="I31" s="18" t="s">
        <v>6</v>
      </c>
      <c r="J31" s="18" t="s">
        <v>7</v>
      </c>
      <c r="K31" s="18" t="s">
        <v>8</v>
      </c>
      <c r="L31" s="18" t="s">
        <v>9</v>
      </c>
      <c r="M31" s="19" t="s">
        <v>10</v>
      </c>
      <c r="N31" s="19" t="s">
        <v>11</v>
      </c>
      <c r="O31" s="20"/>
      <c r="P31" s="33"/>
      <c r="Q31" s="23" t="s">
        <v>24</v>
      </c>
      <c r="R31" s="23" t="s">
        <v>25</v>
      </c>
      <c r="S31" s="23" t="s">
        <v>26</v>
      </c>
      <c r="T31" s="23" t="s">
        <v>27</v>
      </c>
      <c r="U31" s="23" t="s">
        <v>24</v>
      </c>
      <c r="V31" s="23" t="s">
        <v>25</v>
      </c>
      <c r="W31" s="23" t="s">
        <v>26</v>
      </c>
      <c r="X31" s="23" t="s">
        <v>27</v>
      </c>
      <c r="Y31" s="23" t="s">
        <v>24</v>
      </c>
      <c r="Z31" s="23" t="s">
        <v>25</v>
      </c>
      <c r="AA31" s="23" t="s">
        <v>26</v>
      </c>
      <c r="AB31" s="23" t="s">
        <v>27</v>
      </c>
      <c r="AC31" s="23" t="s">
        <v>24</v>
      </c>
      <c r="AD31" s="23" t="s">
        <v>25</v>
      </c>
      <c r="AE31" s="23" t="s">
        <v>26</v>
      </c>
      <c r="AF31" s="23" t="s">
        <v>27</v>
      </c>
    </row>
    <row r="32" spans="1:32" ht="15.75" x14ac:dyDescent="0.25">
      <c r="A32" s="21"/>
      <c r="B32" s="21"/>
      <c r="C32" s="8" t="s">
        <v>12</v>
      </c>
      <c r="D32" s="9"/>
      <c r="E32" s="9"/>
      <c r="F32" s="9"/>
      <c r="G32" s="10"/>
      <c r="H32" s="19" t="s">
        <v>13</v>
      </c>
      <c r="I32" s="8" t="s">
        <v>12</v>
      </c>
      <c r="J32" s="9"/>
      <c r="K32" s="9"/>
      <c r="L32" s="9"/>
      <c r="M32" s="10"/>
      <c r="N32" s="19" t="s">
        <v>13</v>
      </c>
      <c r="O32" s="20"/>
      <c r="P32" s="46" t="s">
        <v>15</v>
      </c>
      <c r="Q32" s="47"/>
      <c r="R32" s="47"/>
      <c r="S32" s="47"/>
      <c r="T32" s="47"/>
      <c r="U32" s="48"/>
      <c r="V32" s="48"/>
      <c r="W32" s="48"/>
      <c r="X32" s="48"/>
      <c r="Y32" s="49"/>
      <c r="Z32" s="49"/>
      <c r="AA32" s="49"/>
      <c r="AB32" s="49"/>
      <c r="AC32" s="50"/>
      <c r="AD32" s="50"/>
      <c r="AE32" s="50"/>
      <c r="AF32" s="50"/>
    </row>
    <row r="33" spans="1:32" ht="15.75" x14ac:dyDescent="0.25">
      <c r="A33" s="23" t="s">
        <v>15</v>
      </c>
      <c r="B33" s="24" t="s">
        <v>16</v>
      </c>
      <c r="C33" s="25"/>
      <c r="D33" s="25"/>
      <c r="E33" s="55"/>
      <c r="F33" s="25"/>
      <c r="G33" s="61"/>
      <c r="H33" s="61"/>
      <c r="I33" s="62"/>
      <c r="J33" s="25"/>
      <c r="K33" s="25"/>
      <c r="L33" s="25"/>
      <c r="M33" s="25"/>
      <c r="N33" s="61"/>
      <c r="O33" s="29"/>
      <c r="P33" s="23" t="s">
        <v>29</v>
      </c>
      <c r="Q33" s="25">
        <v>391248</v>
      </c>
      <c r="R33" s="25">
        <v>538000</v>
      </c>
      <c r="S33" s="25">
        <f t="shared" ref="S33:S46" si="12">R33-Q33</f>
        <v>146752</v>
      </c>
      <c r="T33" s="25">
        <f>S33/Q33*100</f>
        <v>37.508690140269088</v>
      </c>
      <c r="U33" s="48"/>
      <c r="V33" s="48"/>
      <c r="W33" s="48"/>
      <c r="X33" s="48"/>
      <c r="Y33" s="49"/>
      <c r="Z33" s="49"/>
      <c r="AA33" s="49"/>
      <c r="AB33" s="49"/>
      <c r="AC33" s="50"/>
      <c r="AD33" s="50"/>
      <c r="AE33" s="50"/>
      <c r="AF33" s="50"/>
    </row>
    <row r="34" spans="1:32" ht="15.75" x14ac:dyDescent="0.25">
      <c r="A34" s="23" t="s">
        <v>29</v>
      </c>
      <c r="B34" s="24" t="s">
        <v>30</v>
      </c>
      <c r="C34" s="25"/>
      <c r="D34" s="25"/>
      <c r="E34" s="55"/>
      <c r="F34" s="25"/>
      <c r="G34" s="61"/>
      <c r="H34" s="61"/>
      <c r="I34" s="62"/>
      <c r="J34" s="25"/>
      <c r="K34" s="25"/>
      <c r="L34" s="25"/>
      <c r="M34" s="25"/>
      <c r="N34" s="61"/>
      <c r="O34" s="29"/>
      <c r="P34" s="23" t="s">
        <v>31</v>
      </c>
      <c r="Q34" s="25">
        <v>391248</v>
      </c>
      <c r="R34" s="25">
        <v>538000</v>
      </c>
      <c r="S34" s="25">
        <f t="shared" si="12"/>
        <v>146752</v>
      </c>
      <c r="T34" s="25">
        <f t="shared" ref="T34:T46" si="13">S34/Q34*100</f>
        <v>37.508690140269088</v>
      </c>
      <c r="U34" s="48"/>
      <c r="V34" s="48"/>
      <c r="W34" s="48"/>
      <c r="X34" s="48"/>
      <c r="Y34" s="49"/>
      <c r="Z34" s="49"/>
      <c r="AA34" s="49"/>
      <c r="AB34" s="49"/>
      <c r="AC34" s="50"/>
      <c r="AD34" s="50"/>
      <c r="AE34" s="50"/>
      <c r="AF34" s="50"/>
    </row>
    <row r="35" spans="1:32" ht="15.75" x14ac:dyDescent="0.25">
      <c r="A35" s="23" t="s">
        <v>31</v>
      </c>
      <c r="B35" s="24" t="s">
        <v>32</v>
      </c>
      <c r="C35" s="25"/>
      <c r="D35" s="25"/>
      <c r="E35" s="55"/>
      <c r="F35" s="25"/>
      <c r="G35" s="61"/>
      <c r="H35" s="61"/>
      <c r="I35" s="62"/>
      <c r="J35" s="25"/>
      <c r="K35" s="25"/>
      <c r="L35" s="25"/>
      <c r="M35" s="25"/>
      <c r="N35" s="61"/>
      <c r="O35" s="29"/>
      <c r="P35" s="23" t="s">
        <v>33</v>
      </c>
      <c r="Q35" s="25">
        <v>391248</v>
      </c>
      <c r="R35" s="25">
        <v>538000</v>
      </c>
      <c r="S35" s="25">
        <f t="shared" si="12"/>
        <v>146752</v>
      </c>
      <c r="T35" s="25">
        <f t="shared" si="13"/>
        <v>37.508690140269088</v>
      </c>
      <c r="U35" s="56">
        <v>401940</v>
      </c>
      <c r="V35" s="56">
        <v>555000</v>
      </c>
      <c r="W35" s="25">
        <f>V35-U35</f>
        <v>153060</v>
      </c>
      <c r="X35" s="25">
        <f>W35/U35*100</f>
        <v>38.0803104941036</v>
      </c>
      <c r="Y35" s="49"/>
      <c r="Z35" s="49"/>
      <c r="AA35" s="49"/>
      <c r="AB35" s="49"/>
      <c r="AC35" s="50"/>
      <c r="AD35" s="50"/>
      <c r="AE35" s="50"/>
      <c r="AF35" s="50"/>
    </row>
    <row r="36" spans="1:32" ht="15.75" x14ac:dyDescent="0.25">
      <c r="A36" s="23" t="s">
        <v>33</v>
      </c>
      <c r="B36" s="24" t="s">
        <v>34</v>
      </c>
      <c r="C36" s="25">
        <v>274050</v>
      </c>
      <c r="D36" s="25">
        <f>296400-C36</f>
        <v>22350</v>
      </c>
      <c r="E36" s="55">
        <f>IF(C36&lt;=296400,C36+D36,C36)</f>
        <v>296400</v>
      </c>
      <c r="F36" s="25">
        <f>E36*0.32</f>
        <v>94848</v>
      </c>
      <c r="G36" s="26">
        <f t="shared" ref="G36:G47" si="14">E36+F36</f>
        <v>391248</v>
      </c>
      <c r="H36" s="27">
        <v>555000</v>
      </c>
      <c r="I36" s="56">
        <v>304500</v>
      </c>
      <c r="J36" s="25">
        <v>0</v>
      </c>
      <c r="K36" s="25">
        <f>IF(I36&lt;=296400,I36+J36,I36)</f>
        <v>304500</v>
      </c>
      <c r="L36" s="56">
        <f>K36*0.32</f>
        <v>97440</v>
      </c>
      <c r="M36" s="26">
        <f t="shared" ref="M36:M46" si="15">K36+L36</f>
        <v>401940</v>
      </c>
      <c r="N36" s="27">
        <v>555000</v>
      </c>
      <c r="O36" s="29"/>
      <c r="P36" s="23" t="s">
        <v>35</v>
      </c>
      <c r="Q36" s="25">
        <v>391248</v>
      </c>
      <c r="R36" s="25">
        <v>538000</v>
      </c>
      <c r="S36" s="25">
        <f t="shared" si="12"/>
        <v>146752</v>
      </c>
      <c r="T36" s="25">
        <f t="shared" si="13"/>
        <v>37.508690140269088</v>
      </c>
      <c r="U36" s="56">
        <v>415338</v>
      </c>
      <c r="V36" s="56">
        <v>555000</v>
      </c>
      <c r="W36" s="25">
        <f t="shared" ref="W36:W46" si="16">V36-U36</f>
        <v>139662</v>
      </c>
      <c r="X36" s="25">
        <f t="shared" ref="X36:X46" si="17">W36/U36*100</f>
        <v>33.626106929777677</v>
      </c>
      <c r="Y36" s="49"/>
      <c r="Z36" s="57"/>
      <c r="AA36" s="49"/>
      <c r="AB36" s="49"/>
      <c r="AC36" s="50"/>
      <c r="AD36" s="50"/>
      <c r="AE36" s="50"/>
      <c r="AF36" s="50"/>
    </row>
    <row r="37" spans="1:32" ht="15.75" x14ac:dyDescent="0.25">
      <c r="A37" s="23" t="s">
        <v>35</v>
      </c>
      <c r="B37" s="24" t="s">
        <v>36</v>
      </c>
      <c r="C37" s="25">
        <v>283185</v>
      </c>
      <c r="D37" s="25">
        <f t="shared" ref="D37:D38" si="18">296400-C37</f>
        <v>13215</v>
      </c>
      <c r="E37" s="55">
        <f t="shared" ref="E37:E47" si="19">IF(C37&lt;=296400,C37+D37,C37)</f>
        <v>296400</v>
      </c>
      <c r="F37" s="25">
        <f t="shared" ref="F37:F47" si="20">E37*0.32</f>
        <v>94848</v>
      </c>
      <c r="G37" s="26">
        <f t="shared" si="14"/>
        <v>391248</v>
      </c>
      <c r="H37" s="27">
        <v>555000</v>
      </c>
      <c r="I37" s="56">
        <v>314650</v>
      </c>
      <c r="J37" s="25">
        <v>0</v>
      </c>
      <c r="K37" s="25">
        <f t="shared" ref="K37:K47" si="21">IF(I37&lt;=296400,I37+J37,I37)</f>
        <v>314650</v>
      </c>
      <c r="L37" s="56">
        <f t="shared" ref="L37:L47" si="22">K37*0.32</f>
        <v>100688</v>
      </c>
      <c r="M37" s="26">
        <f t="shared" si="15"/>
        <v>415338</v>
      </c>
      <c r="N37" s="27">
        <v>555000</v>
      </c>
      <c r="O37" s="29"/>
      <c r="P37" s="23" t="s">
        <v>37</v>
      </c>
      <c r="Q37" s="25">
        <v>391248</v>
      </c>
      <c r="R37" s="25">
        <v>538000</v>
      </c>
      <c r="S37" s="25">
        <f t="shared" si="12"/>
        <v>146752</v>
      </c>
      <c r="T37" s="25">
        <f t="shared" si="13"/>
        <v>37.508690140269088</v>
      </c>
      <c r="U37" s="56">
        <v>428736</v>
      </c>
      <c r="V37" s="56">
        <v>555000</v>
      </c>
      <c r="W37" s="25">
        <f t="shared" si="16"/>
        <v>126264</v>
      </c>
      <c r="X37" s="25">
        <f t="shared" si="17"/>
        <v>29.450291088222123</v>
      </c>
      <c r="Y37" s="56">
        <v>535920</v>
      </c>
      <c r="Z37" s="56">
        <v>630000</v>
      </c>
      <c r="AA37" s="56">
        <f>Z37-Y37</f>
        <v>94080</v>
      </c>
      <c r="AB37" s="25">
        <f>AA37/Y37*100</f>
        <v>17.554858934169278</v>
      </c>
      <c r="AC37" s="56">
        <v>589512</v>
      </c>
      <c r="AD37" s="56">
        <v>750000</v>
      </c>
      <c r="AE37" s="56">
        <f t="shared" ref="AE37:AE45" si="23">AD37-AC37</f>
        <v>160488</v>
      </c>
      <c r="AF37" s="25">
        <f>AE37/AC37*100</f>
        <v>27.22387330537801</v>
      </c>
    </row>
    <row r="38" spans="1:32" ht="15.75" x14ac:dyDescent="0.25">
      <c r="A38" s="23" t="s">
        <v>37</v>
      </c>
      <c r="B38" s="24" t="s">
        <v>38</v>
      </c>
      <c r="C38" s="25">
        <v>292320</v>
      </c>
      <c r="D38" s="25">
        <f t="shared" si="18"/>
        <v>4080</v>
      </c>
      <c r="E38" s="55">
        <f t="shared" si="19"/>
        <v>296400</v>
      </c>
      <c r="F38" s="25">
        <f t="shared" si="20"/>
        <v>94848</v>
      </c>
      <c r="G38" s="26">
        <f t="shared" si="14"/>
        <v>391248</v>
      </c>
      <c r="H38" s="27">
        <v>555000</v>
      </c>
      <c r="I38" s="56">
        <v>324800</v>
      </c>
      <c r="J38" s="25">
        <v>0</v>
      </c>
      <c r="K38" s="25">
        <f t="shared" si="21"/>
        <v>324800</v>
      </c>
      <c r="L38" s="56">
        <f t="shared" si="22"/>
        <v>103936</v>
      </c>
      <c r="M38" s="26">
        <f t="shared" si="15"/>
        <v>428736</v>
      </c>
      <c r="N38" s="27">
        <v>555000</v>
      </c>
      <c r="O38" s="29"/>
      <c r="P38" s="23" t="s">
        <v>39</v>
      </c>
      <c r="Q38" s="25">
        <v>401940</v>
      </c>
      <c r="R38" s="25">
        <v>538000</v>
      </c>
      <c r="S38" s="25">
        <f t="shared" si="12"/>
        <v>136060</v>
      </c>
      <c r="T38" s="25">
        <f t="shared" si="13"/>
        <v>33.850823505995919</v>
      </c>
      <c r="U38" s="56">
        <v>442134</v>
      </c>
      <c r="V38" s="56">
        <v>555000</v>
      </c>
      <c r="W38" s="56">
        <f t="shared" si="16"/>
        <v>112866</v>
      </c>
      <c r="X38" s="25">
        <f t="shared" si="17"/>
        <v>25.527554994639633</v>
      </c>
      <c r="Y38" s="56">
        <v>549318</v>
      </c>
      <c r="Z38" s="56">
        <v>630000</v>
      </c>
      <c r="AA38" s="56">
        <f t="shared" ref="AA38:AA46" si="24">Z38-Y38</f>
        <v>80682</v>
      </c>
      <c r="AB38" s="25">
        <f t="shared" ref="AB38:AB46" si="25">AA38/Y38*100</f>
        <v>14.687667252848078</v>
      </c>
      <c r="AC38" s="56">
        <v>602910</v>
      </c>
      <c r="AD38" s="56">
        <v>750000</v>
      </c>
      <c r="AE38" s="56">
        <f t="shared" si="23"/>
        <v>147090</v>
      </c>
      <c r="AF38" s="25">
        <f t="shared" ref="AF38:AF46" si="26">AE38/AC38*100</f>
        <v>24.39667612081405</v>
      </c>
    </row>
    <row r="39" spans="1:32" ht="15.75" x14ac:dyDescent="0.25">
      <c r="A39" s="23" t="s">
        <v>39</v>
      </c>
      <c r="B39" s="24" t="s">
        <v>40</v>
      </c>
      <c r="C39" s="56">
        <v>301455</v>
      </c>
      <c r="D39" s="25">
        <v>0</v>
      </c>
      <c r="E39" s="55">
        <f t="shared" si="19"/>
        <v>301455</v>
      </c>
      <c r="F39" s="25">
        <f t="shared" si="20"/>
        <v>96465.600000000006</v>
      </c>
      <c r="G39" s="26">
        <f t="shared" si="14"/>
        <v>397920.6</v>
      </c>
      <c r="H39" s="27">
        <v>555000</v>
      </c>
      <c r="I39" s="56">
        <v>334950</v>
      </c>
      <c r="J39" s="25">
        <v>0</v>
      </c>
      <c r="K39" s="25">
        <f t="shared" si="21"/>
        <v>334950</v>
      </c>
      <c r="L39" s="56">
        <f t="shared" si="22"/>
        <v>107184</v>
      </c>
      <c r="M39" s="26">
        <f t="shared" si="15"/>
        <v>442134</v>
      </c>
      <c r="N39" s="27">
        <v>555000</v>
      </c>
      <c r="O39" s="29"/>
      <c r="P39" s="23" t="s">
        <v>41</v>
      </c>
      <c r="Q39" s="25">
        <v>415338</v>
      </c>
      <c r="R39" s="25">
        <v>538000</v>
      </c>
      <c r="S39" s="25">
        <f t="shared" si="12"/>
        <v>122662</v>
      </c>
      <c r="T39" s="25">
        <f t="shared" si="13"/>
        <v>29.533055005802506</v>
      </c>
      <c r="U39" s="56">
        <v>455532</v>
      </c>
      <c r="V39" s="56">
        <v>555000</v>
      </c>
      <c r="W39" s="56">
        <f t="shared" si="16"/>
        <v>99468</v>
      </c>
      <c r="X39" s="25">
        <f t="shared" si="17"/>
        <v>21.835568083032587</v>
      </c>
      <c r="Y39" s="56">
        <v>562716</v>
      </c>
      <c r="Z39" s="56">
        <v>630000</v>
      </c>
      <c r="AA39" s="56">
        <f t="shared" si="24"/>
        <v>67284</v>
      </c>
      <c r="AB39" s="25">
        <f t="shared" si="25"/>
        <v>11.957008508732647</v>
      </c>
      <c r="AC39" s="56">
        <v>616308</v>
      </c>
      <c r="AD39" s="56">
        <v>750000</v>
      </c>
      <c r="AE39" s="56">
        <f t="shared" si="23"/>
        <v>133692</v>
      </c>
      <c r="AF39" s="25">
        <f t="shared" si="26"/>
        <v>21.692400552970266</v>
      </c>
    </row>
    <row r="40" spans="1:32" ht="15.75" x14ac:dyDescent="0.25">
      <c r="A40" s="23" t="s">
        <v>41</v>
      </c>
      <c r="B40" s="24" t="s">
        <v>42</v>
      </c>
      <c r="C40" s="56">
        <v>310590</v>
      </c>
      <c r="D40" s="25">
        <v>0</v>
      </c>
      <c r="E40" s="55">
        <f t="shared" si="19"/>
        <v>310590</v>
      </c>
      <c r="F40" s="25">
        <f t="shared" si="20"/>
        <v>99388.800000000003</v>
      </c>
      <c r="G40" s="26">
        <f t="shared" si="14"/>
        <v>409978.8</v>
      </c>
      <c r="H40" s="27">
        <v>555000</v>
      </c>
      <c r="I40" s="56">
        <v>345100</v>
      </c>
      <c r="J40" s="25">
        <v>0</v>
      </c>
      <c r="K40" s="25">
        <f t="shared" si="21"/>
        <v>345100</v>
      </c>
      <c r="L40" s="56">
        <f t="shared" si="22"/>
        <v>110432</v>
      </c>
      <c r="M40" s="26">
        <f t="shared" si="15"/>
        <v>455532</v>
      </c>
      <c r="N40" s="27">
        <v>555000</v>
      </c>
      <c r="O40" s="29"/>
      <c r="P40" s="23" t="s">
        <v>43</v>
      </c>
      <c r="Q40" s="25">
        <v>428736</v>
      </c>
      <c r="R40" s="25">
        <v>538000</v>
      </c>
      <c r="S40" s="25">
        <f t="shared" si="12"/>
        <v>109264</v>
      </c>
      <c r="T40" s="25">
        <f t="shared" si="13"/>
        <v>25.485147036871176</v>
      </c>
      <c r="U40" s="56">
        <v>468930</v>
      </c>
      <c r="V40" s="56">
        <v>555000</v>
      </c>
      <c r="W40" s="56">
        <f t="shared" si="16"/>
        <v>86070</v>
      </c>
      <c r="X40" s="25">
        <f t="shared" si="17"/>
        <v>18.3545518520888</v>
      </c>
      <c r="Y40" s="56">
        <v>576114</v>
      </c>
      <c r="Z40" s="56">
        <v>630000</v>
      </c>
      <c r="AA40" s="56">
        <f t="shared" si="24"/>
        <v>53886</v>
      </c>
      <c r="AB40" s="25">
        <f t="shared" si="25"/>
        <v>9.3533571480644451</v>
      </c>
      <c r="AC40" s="56">
        <v>629706</v>
      </c>
      <c r="AD40" s="56">
        <v>750000</v>
      </c>
      <c r="AE40" s="56">
        <f t="shared" si="23"/>
        <v>120294</v>
      </c>
      <c r="AF40" s="25">
        <f t="shared" si="26"/>
        <v>19.103200541204941</v>
      </c>
    </row>
    <row r="41" spans="1:32" ht="15.75" x14ac:dyDescent="0.25">
      <c r="A41" s="23" t="s">
        <v>43</v>
      </c>
      <c r="B41" s="24" t="s">
        <v>44</v>
      </c>
      <c r="C41" s="56">
        <v>319725</v>
      </c>
      <c r="D41" s="25">
        <v>0</v>
      </c>
      <c r="E41" s="55">
        <f t="shared" si="19"/>
        <v>319725</v>
      </c>
      <c r="F41" s="25">
        <f t="shared" si="20"/>
        <v>102312</v>
      </c>
      <c r="G41" s="26">
        <f t="shared" si="14"/>
        <v>422037</v>
      </c>
      <c r="H41" s="27">
        <v>555000</v>
      </c>
      <c r="I41" s="56">
        <v>355250</v>
      </c>
      <c r="J41" s="25">
        <v>0</v>
      </c>
      <c r="K41" s="25">
        <f t="shared" si="21"/>
        <v>355250</v>
      </c>
      <c r="L41" s="56">
        <f t="shared" si="22"/>
        <v>113680</v>
      </c>
      <c r="M41" s="26">
        <f t="shared" si="15"/>
        <v>468930</v>
      </c>
      <c r="N41" s="27">
        <v>555000</v>
      </c>
      <c r="O41" s="29"/>
      <c r="P41" s="23" t="s">
        <v>45</v>
      </c>
      <c r="Q41" s="25">
        <v>442134</v>
      </c>
      <c r="R41" s="25">
        <v>538000</v>
      </c>
      <c r="S41" s="25">
        <f t="shared" si="12"/>
        <v>95866</v>
      </c>
      <c r="T41" s="25">
        <f t="shared" si="13"/>
        <v>21.682566823632655</v>
      </c>
      <c r="U41" s="56">
        <v>482328</v>
      </c>
      <c r="V41" s="56">
        <v>555000</v>
      </c>
      <c r="W41" s="56">
        <f t="shared" si="16"/>
        <v>72672</v>
      </c>
      <c r="X41" s="25">
        <f t="shared" si="17"/>
        <v>15.066925411752999</v>
      </c>
      <c r="Y41" s="56">
        <v>589512</v>
      </c>
      <c r="Z41" s="56">
        <v>630000</v>
      </c>
      <c r="AA41" s="56">
        <f t="shared" si="24"/>
        <v>40488</v>
      </c>
      <c r="AB41" s="25">
        <f t="shared" si="25"/>
        <v>6.8680535765175259</v>
      </c>
      <c r="AC41" s="56">
        <v>643104</v>
      </c>
      <c r="AD41" s="56">
        <v>750000</v>
      </c>
      <c r="AE41" s="56">
        <f t="shared" si="23"/>
        <v>106896</v>
      </c>
      <c r="AF41" s="25">
        <f t="shared" si="26"/>
        <v>16.621883863263172</v>
      </c>
    </row>
    <row r="42" spans="1:32" ht="15.75" x14ac:dyDescent="0.25">
      <c r="A42" s="23" t="s">
        <v>45</v>
      </c>
      <c r="B42" s="58" t="s">
        <v>46</v>
      </c>
      <c r="C42" s="56">
        <v>328860</v>
      </c>
      <c r="D42" s="25">
        <v>0</v>
      </c>
      <c r="E42" s="55">
        <f t="shared" si="19"/>
        <v>328860</v>
      </c>
      <c r="F42" s="25">
        <f t="shared" si="20"/>
        <v>105235.2</v>
      </c>
      <c r="G42" s="26">
        <f t="shared" si="14"/>
        <v>434095.2</v>
      </c>
      <c r="H42" s="27">
        <v>555000</v>
      </c>
      <c r="I42" s="56">
        <v>365400</v>
      </c>
      <c r="J42" s="25">
        <v>0</v>
      </c>
      <c r="K42" s="25">
        <f t="shared" si="21"/>
        <v>365400</v>
      </c>
      <c r="L42" s="56">
        <f t="shared" si="22"/>
        <v>116928</v>
      </c>
      <c r="M42" s="26">
        <f t="shared" si="15"/>
        <v>482328</v>
      </c>
      <c r="N42" s="27">
        <v>555000</v>
      </c>
      <c r="O42" s="29"/>
      <c r="P42" s="23" t="s">
        <v>47</v>
      </c>
      <c r="Q42" s="25">
        <v>455532</v>
      </c>
      <c r="R42" s="25">
        <v>538000</v>
      </c>
      <c r="S42" s="25">
        <f t="shared" si="12"/>
        <v>82468</v>
      </c>
      <c r="T42" s="25">
        <f t="shared" si="13"/>
        <v>18.103667799408164</v>
      </c>
      <c r="U42" s="56">
        <v>495726</v>
      </c>
      <c r="V42" s="56">
        <v>555000</v>
      </c>
      <c r="W42" s="56">
        <f t="shared" si="16"/>
        <v>59274</v>
      </c>
      <c r="X42" s="25">
        <f t="shared" si="17"/>
        <v>11.957008508732647</v>
      </c>
      <c r="Y42" s="56">
        <v>602910</v>
      </c>
      <c r="Z42" s="56">
        <v>630000</v>
      </c>
      <c r="AA42" s="56">
        <f t="shared" si="24"/>
        <v>27090</v>
      </c>
      <c r="AB42" s="25">
        <f t="shared" si="25"/>
        <v>4.4932079414838038</v>
      </c>
      <c r="AC42" s="56">
        <v>656502</v>
      </c>
      <c r="AD42" s="56">
        <v>750000</v>
      </c>
      <c r="AE42" s="56">
        <f t="shared" si="23"/>
        <v>93498</v>
      </c>
      <c r="AF42" s="25">
        <f t="shared" si="26"/>
        <v>14.241845417074128</v>
      </c>
    </row>
    <row r="43" spans="1:32" ht="15.75" x14ac:dyDescent="0.25">
      <c r="A43" s="23" t="s">
        <v>47</v>
      </c>
      <c r="B43" s="58" t="s">
        <v>48</v>
      </c>
      <c r="C43" s="56">
        <v>337995</v>
      </c>
      <c r="D43" s="25">
        <v>0</v>
      </c>
      <c r="E43" s="55">
        <f t="shared" si="19"/>
        <v>337995</v>
      </c>
      <c r="F43" s="25">
        <f t="shared" si="20"/>
        <v>108158.40000000001</v>
      </c>
      <c r="G43" s="26">
        <f t="shared" si="14"/>
        <v>446153.4</v>
      </c>
      <c r="H43" s="27">
        <v>555000</v>
      </c>
      <c r="I43" s="56">
        <v>375550</v>
      </c>
      <c r="J43" s="25">
        <v>0</v>
      </c>
      <c r="K43" s="25">
        <f t="shared" si="21"/>
        <v>375550</v>
      </c>
      <c r="L43" s="56">
        <f t="shared" si="22"/>
        <v>120176</v>
      </c>
      <c r="M43" s="26">
        <f t="shared" si="15"/>
        <v>495726</v>
      </c>
      <c r="N43" s="27">
        <v>555000</v>
      </c>
      <c r="O43" s="29"/>
      <c r="P43" s="23" t="s">
        <v>49</v>
      </c>
      <c r="Q43" s="25">
        <v>468930</v>
      </c>
      <c r="R43" s="25">
        <v>538000</v>
      </c>
      <c r="S43" s="25">
        <f t="shared" si="12"/>
        <v>69070</v>
      </c>
      <c r="T43" s="25">
        <f t="shared" si="13"/>
        <v>14.729277290853645</v>
      </c>
      <c r="U43" s="56">
        <v>509124</v>
      </c>
      <c r="V43" s="56">
        <v>555000</v>
      </c>
      <c r="W43" s="56">
        <f t="shared" si="16"/>
        <v>45876</v>
      </c>
      <c r="X43" s="25">
        <f t="shared" si="17"/>
        <v>9.0107714427133665</v>
      </c>
      <c r="Y43" s="56">
        <v>616308</v>
      </c>
      <c r="Z43" s="56">
        <v>630000</v>
      </c>
      <c r="AA43" s="56">
        <f t="shared" si="24"/>
        <v>13692</v>
      </c>
      <c r="AB43" s="25">
        <f t="shared" si="25"/>
        <v>2.2216164644950251</v>
      </c>
      <c r="AC43" s="56">
        <v>669900</v>
      </c>
      <c r="AD43" s="56">
        <v>750000</v>
      </c>
      <c r="AE43" s="56">
        <f t="shared" si="23"/>
        <v>80100</v>
      </c>
      <c r="AF43" s="25">
        <f t="shared" si="26"/>
        <v>11.957008508732647</v>
      </c>
    </row>
    <row r="44" spans="1:32" ht="15.75" x14ac:dyDescent="0.25">
      <c r="A44" s="23" t="s">
        <v>49</v>
      </c>
      <c r="B44" s="58" t="s">
        <v>50</v>
      </c>
      <c r="C44" s="56">
        <v>347130</v>
      </c>
      <c r="D44" s="25">
        <v>0</v>
      </c>
      <c r="E44" s="55">
        <f t="shared" si="19"/>
        <v>347130</v>
      </c>
      <c r="F44" s="25">
        <f t="shared" si="20"/>
        <v>111081.60000000001</v>
      </c>
      <c r="G44" s="26">
        <f t="shared" si="14"/>
        <v>458211.6</v>
      </c>
      <c r="H44" s="27">
        <v>555000</v>
      </c>
      <c r="I44" s="56">
        <v>385700</v>
      </c>
      <c r="J44" s="25">
        <v>0</v>
      </c>
      <c r="K44" s="25">
        <f t="shared" si="21"/>
        <v>385700</v>
      </c>
      <c r="L44" s="56">
        <f t="shared" si="22"/>
        <v>123424</v>
      </c>
      <c r="M44" s="26">
        <f t="shared" si="15"/>
        <v>509124</v>
      </c>
      <c r="N44" s="27">
        <v>555000</v>
      </c>
      <c r="O44" s="29"/>
      <c r="P44" s="23" t="s">
        <v>51</v>
      </c>
      <c r="Q44" s="25">
        <v>482328</v>
      </c>
      <c r="R44" s="25">
        <v>538000</v>
      </c>
      <c r="S44" s="25">
        <f t="shared" si="12"/>
        <v>55672</v>
      </c>
      <c r="T44" s="25">
        <f t="shared" si="13"/>
        <v>11.542352921663266</v>
      </c>
      <c r="U44" s="56">
        <v>522522</v>
      </c>
      <c r="V44" s="56">
        <v>555000</v>
      </c>
      <c r="W44" s="56">
        <f t="shared" si="16"/>
        <v>32478</v>
      </c>
      <c r="X44" s="25">
        <f t="shared" si="17"/>
        <v>6.215623457002768</v>
      </c>
      <c r="Y44" s="56">
        <v>629706</v>
      </c>
      <c r="Z44" s="56">
        <v>630000</v>
      </c>
      <c r="AA44" s="56">
        <f t="shared" si="24"/>
        <v>294</v>
      </c>
      <c r="AB44" s="25">
        <f t="shared" si="25"/>
        <v>4.668845461215234E-2</v>
      </c>
      <c r="AC44" s="56">
        <v>683298</v>
      </c>
      <c r="AD44" s="56">
        <v>750000</v>
      </c>
      <c r="AE44" s="56">
        <f t="shared" si="23"/>
        <v>66702</v>
      </c>
      <c r="AF44" s="25">
        <f t="shared" si="26"/>
        <v>9.7617730477771048</v>
      </c>
    </row>
    <row r="45" spans="1:32" ht="15.75" x14ac:dyDescent="0.25">
      <c r="A45" s="23" t="s">
        <v>51</v>
      </c>
      <c r="B45" s="58" t="s">
        <v>52</v>
      </c>
      <c r="C45" s="56">
        <v>356265</v>
      </c>
      <c r="D45" s="25">
        <v>0</v>
      </c>
      <c r="E45" s="55">
        <f t="shared" si="19"/>
        <v>356265</v>
      </c>
      <c r="F45" s="25">
        <f t="shared" si="20"/>
        <v>114004.8</v>
      </c>
      <c r="G45" s="26">
        <f t="shared" si="14"/>
        <v>470269.8</v>
      </c>
      <c r="H45" s="27">
        <v>555000</v>
      </c>
      <c r="I45" s="56">
        <v>395850</v>
      </c>
      <c r="J45" s="25">
        <v>0</v>
      </c>
      <c r="K45" s="25">
        <f t="shared" si="21"/>
        <v>395850</v>
      </c>
      <c r="L45" s="56">
        <f t="shared" si="22"/>
        <v>126672</v>
      </c>
      <c r="M45" s="26">
        <f t="shared" si="15"/>
        <v>522522</v>
      </c>
      <c r="N45" s="27">
        <v>555000</v>
      </c>
      <c r="O45" s="29"/>
      <c r="P45" s="23" t="s">
        <v>53</v>
      </c>
      <c r="Q45" s="56">
        <v>495726</v>
      </c>
      <c r="R45" s="56">
        <v>538000</v>
      </c>
      <c r="S45" s="56">
        <f t="shared" si="12"/>
        <v>42274</v>
      </c>
      <c r="T45" s="25">
        <f t="shared" si="13"/>
        <v>8.5276947345912859</v>
      </c>
      <c r="U45" s="56">
        <v>535920</v>
      </c>
      <c r="V45" s="56">
        <v>555000</v>
      </c>
      <c r="W45" s="56">
        <f t="shared" si="16"/>
        <v>19080</v>
      </c>
      <c r="X45" s="25">
        <f t="shared" si="17"/>
        <v>3.560232870577698</v>
      </c>
      <c r="Y45" s="56">
        <v>643104</v>
      </c>
      <c r="Z45" s="56">
        <v>643104</v>
      </c>
      <c r="AA45" s="56">
        <f t="shared" si="24"/>
        <v>0</v>
      </c>
      <c r="AB45" s="25">
        <f t="shared" si="25"/>
        <v>0</v>
      </c>
      <c r="AC45" s="56">
        <v>696696</v>
      </c>
      <c r="AD45" s="56">
        <v>750000</v>
      </c>
      <c r="AE45" s="56">
        <f t="shared" si="23"/>
        <v>53304</v>
      </c>
      <c r="AF45" s="25">
        <f t="shared" si="26"/>
        <v>7.6509697199352367</v>
      </c>
    </row>
    <row r="46" spans="1:32" ht="15.75" x14ac:dyDescent="0.25">
      <c r="A46" s="23" t="s">
        <v>53</v>
      </c>
      <c r="B46" s="58" t="s">
        <v>54</v>
      </c>
      <c r="C46" s="56">
        <v>365400</v>
      </c>
      <c r="D46" s="25">
        <v>0</v>
      </c>
      <c r="E46" s="55">
        <f t="shared" si="19"/>
        <v>365400</v>
      </c>
      <c r="F46" s="25">
        <f t="shared" si="20"/>
        <v>116928</v>
      </c>
      <c r="G46" s="26">
        <f t="shared" si="14"/>
        <v>482328</v>
      </c>
      <c r="H46" s="27">
        <v>555000</v>
      </c>
      <c r="I46" s="56">
        <v>406000</v>
      </c>
      <c r="J46" s="25">
        <v>0</v>
      </c>
      <c r="K46" s="25">
        <f t="shared" si="21"/>
        <v>406000</v>
      </c>
      <c r="L46" s="56">
        <f t="shared" si="22"/>
        <v>129920</v>
      </c>
      <c r="M46" s="26">
        <f t="shared" si="15"/>
        <v>535920</v>
      </c>
      <c r="N46" s="27">
        <v>555000</v>
      </c>
      <c r="O46" s="29"/>
      <c r="P46" s="23" t="s">
        <v>55</v>
      </c>
      <c r="Q46" s="56">
        <v>509124</v>
      </c>
      <c r="R46" s="56">
        <v>538000</v>
      </c>
      <c r="S46" s="56">
        <f t="shared" si="12"/>
        <v>28876</v>
      </c>
      <c r="T46" s="25">
        <f t="shared" si="13"/>
        <v>5.6717027678915155</v>
      </c>
      <c r="U46" s="56">
        <v>549318</v>
      </c>
      <c r="V46" s="56">
        <v>555000</v>
      </c>
      <c r="W46" s="56">
        <f t="shared" si="16"/>
        <v>5682</v>
      </c>
      <c r="X46" s="25">
        <f t="shared" si="17"/>
        <v>1.0343735322709249</v>
      </c>
      <c r="Y46" s="56">
        <v>656502</v>
      </c>
      <c r="Z46" s="56">
        <v>656502</v>
      </c>
      <c r="AA46" s="56">
        <f t="shared" si="24"/>
        <v>0</v>
      </c>
      <c r="AB46" s="25">
        <f t="shared" si="25"/>
        <v>0</v>
      </c>
      <c r="AC46" s="56">
        <v>710094</v>
      </c>
      <c r="AD46" s="25">
        <v>750000</v>
      </c>
      <c r="AE46" s="56">
        <f>AD46-AC46</f>
        <v>39906</v>
      </c>
      <c r="AF46" s="25">
        <f t="shared" si="26"/>
        <v>5.6198193478609877</v>
      </c>
    </row>
    <row r="47" spans="1:32" ht="15.75" x14ac:dyDescent="0.25">
      <c r="A47" s="23" t="s">
        <v>55</v>
      </c>
      <c r="B47" s="58" t="s">
        <v>56</v>
      </c>
      <c r="C47" s="56">
        <v>374535</v>
      </c>
      <c r="D47" s="25">
        <v>0</v>
      </c>
      <c r="E47" s="55">
        <f t="shared" si="19"/>
        <v>374535</v>
      </c>
      <c r="F47" s="25">
        <f t="shared" si="20"/>
        <v>119851.2</v>
      </c>
      <c r="G47" s="26">
        <f t="shared" si="14"/>
        <v>494386.2</v>
      </c>
      <c r="H47" s="27">
        <v>555000</v>
      </c>
      <c r="I47" s="56">
        <v>416150</v>
      </c>
      <c r="J47" s="25">
        <v>0</v>
      </c>
      <c r="K47" s="25">
        <f t="shared" si="21"/>
        <v>416150</v>
      </c>
      <c r="L47" s="56">
        <f t="shared" si="22"/>
        <v>133168</v>
      </c>
      <c r="M47" s="26">
        <f>K47+L47</f>
        <v>549318</v>
      </c>
      <c r="N47" s="27">
        <v>555000</v>
      </c>
      <c r="O47" s="29"/>
    </row>
    <row r="48" spans="1:32" x14ac:dyDescent="0.25">
      <c r="O48" s="32"/>
    </row>
    <row r="49" spans="1:32" ht="15.75" x14ac:dyDescent="0.25">
      <c r="A49" s="60" t="s">
        <v>59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16"/>
      <c r="P49" s="13" t="s">
        <v>14</v>
      </c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</row>
    <row r="50" spans="1:32" ht="15.75" x14ac:dyDescent="0.25">
      <c r="A50" s="12" t="s">
        <v>2</v>
      </c>
      <c r="B50" s="12" t="s">
        <v>3</v>
      </c>
      <c r="C50" s="13" t="s">
        <v>4</v>
      </c>
      <c r="D50" s="13"/>
      <c r="E50" s="13"/>
      <c r="F50" s="13"/>
      <c r="G50" s="13"/>
      <c r="H50" s="14"/>
      <c r="I50" s="15" t="s">
        <v>5</v>
      </c>
      <c r="J50" s="15"/>
      <c r="K50" s="15"/>
      <c r="L50" s="15"/>
      <c r="M50" s="15"/>
      <c r="N50" s="15"/>
      <c r="O50" s="63"/>
    </row>
    <row r="51" spans="1:32" ht="15.75" x14ac:dyDescent="0.25">
      <c r="A51" s="17"/>
      <c r="B51" s="17"/>
      <c r="C51" s="18" t="s">
        <v>6</v>
      </c>
      <c r="D51" s="18" t="s">
        <v>7</v>
      </c>
      <c r="E51" s="18" t="s">
        <v>8</v>
      </c>
      <c r="F51" s="18" t="s">
        <v>9</v>
      </c>
      <c r="G51" s="19" t="s">
        <v>10</v>
      </c>
      <c r="H51" s="19" t="s">
        <v>11</v>
      </c>
      <c r="I51" s="18" t="s">
        <v>6</v>
      </c>
      <c r="J51" s="18" t="s">
        <v>7</v>
      </c>
      <c r="K51" s="18" t="s">
        <v>8</v>
      </c>
      <c r="L51" s="18" t="s">
        <v>9</v>
      </c>
      <c r="M51" s="19" t="s">
        <v>10</v>
      </c>
      <c r="N51" s="19" t="s">
        <v>11</v>
      </c>
      <c r="O51" s="63"/>
      <c r="P51" s="8" t="s">
        <v>60</v>
      </c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10"/>
    </row>
    <row r="52" spans="1:32" ht="15.75" x14ac:dyDescent="0.25">
      <c r="A52" s="21"/>
      <c r="B52" s="21"/>
      <c r="C52" s="8" t="s">
        <v>12</v>
      </c>
      <c r="D52" s="9"/>
      <c r="E52" s="9"/>
      <c r="F52" s="9"/>
      <c r="G52" s="10"/>
      <c r="H52" s="19" t="s">
        <v>13</v>
      </c>
      <c r="I52" s="8" t="s">
        <v>12</v>
      </c>
      <c r="J52" s="9"/>
      <c r="K52" s="9"/>
      <c r="L52" s="9"/>
      <c r="M52" s="10"/>
      <c r="N52" s="19" t="s">
        <v>13</v>
      </c>
      <c r="O52" s="63"/>
      <c r="P52" s="8" t="s">
        <v>19</v>
      </c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10"/>
    </row>
    <row r="53" spans="1:32" ht="15.75" x14ac:dyDescent="0.25">
      <c r="A53" s="23" t="s">
        <v>15</v>
      </c>
      <c r="B53" s="24" t="s">
        <v>16</v>
      </c>
      <c r="C53" s="25"/>
      <c r="D53" s="25"/>
      <c r="E53" s="55"/>
      <c r="F53" s="25"/>
      <c r="G53" s="61"/>
      <c r="H53" s="61"/>
      <c r="I53" s="62"/>
      <c r="J53" s="25"/>
      <c r="K53" s="25"/>
      <c r="L53" s="25"/>
      <c r="M53" s="25"/>
      <c r="N53" s="61"/>
      <c r="O53" s="29"/>
      <c r="P53" s="33" t="s">
        <v>2</v>
      </c>
      <c r="Q53" s="34" t="s">
        <v>20</v>
      </c>
      <c r="R53" s="35"/>
      <c r="S53" s="35"/>
      <c r="T53" s="36"/>
      <c r="U53" s="37" t="s">
        <v>21</v>
      </c>
      <c r="V53" s="38"/>
      <c r="W53" s="38"/>
      <c r="X53" s="39"/>
      <c r="Y53" s="40" t="s">
        <v>22</v>
      </c>
      <c r="Z53" s="41"/>
      <c r="AA53" s="41"/>
      <c r="AB53" s="42"/>
      <c r="AC53" s="43" t="s">
        <v>23</v>
      </c>
      <c r="AD53" s="44"/>
      <c r="AE53" s="44"/>
      <c r="AF53" s="45"/>
    </row>
    <row r="54" spans="1:32" ht="15.75" x14ac:dyDescent="0.25">
      <c r="A54" s="23" t="s">
        <v>29</v>
      </c>
      <c r="B54" s="24" t="s">
        <v>30</v>
      </c>
      <c r="C54" s="25"/>
      <c r="D54" s="25"/>
      <c r="E54" s="55"/>
      <c r="F54" s="25"/>
      <c r="G54" s="61"/>
      <c r="H54" s="61"/>
      <c r="I54" s="62"/>
      <c r="J54" s="25"/>
      <c r="K54" s="25"/>
      <c r="L54" s="25"/>
      <c r="M54" s="25"/>
      <c r="N54" s="61"/>
      <c r="O54" s="29"/>
      <c r="P54" s="33"/>
      <c r="Q54" s="23" t="s">
        <v>61</v>
      </c>
      <c r="R54" s="23" t="s">
        <v>25</v>
      </c>
      <c r="S54" s="23" t="s">
        <v>26</v>
      </c>
      <c r="T54" s="23" t="s">
        <v>27</v>
      </c>
      <c r="U54" s="23" t="s">
        <v>61</v>
      </c>
      <c r="V54" s="23" t="s">
        <v>25</v>
      </c>
      <c r="W54" s="23" t="s">
        <v>26</v>
      </c>
      <c r="X54" s="23" t="s">
        <v>27</v>
      </c>
      <c r="Y54" s="23" t="s">
        <v>61</v>
      </c>
      <c r="Z54" s="23" t="s">
        <v>25</v>
      </c>
      <c r="AA54" s="23" t="s">
        <v>26</v>
      </c>
      <c r="AB54" s="23" t="s">
        <v>27</v>
      </c>
      <c r="AC54" s="23" t="s">
        <v>61</v>
      </c>
      <c r="AD54" s="23" t="s">
        <v>25</v>
      </c>
      <c r="AE54" s="23" t="s">
        <v>26</v>
      </c>
      <c r="AF54" s="23" t="s">
        <v>27</v>
      </c>
    </row>
    <row r="55" spans="1:32" ht="15.75" x14ac:dyDescent="0.25">
      <c r="A55" s="23" t="s">
        <v>31</v>
      </c>
      <c r="B55" s="24" t="s">
        <v>32</v>
      </c>
      <c r="C55" s="25"/>
      <c r="D55" s="25"/>
      <c r="E55" s="55"/>
      <c r="F55" s="25"/>
      <c r="G55" s="61"/>
      <c r="H55" s="61"/>
      <c r="I55" s="62"/>
      <c r="J55" s="25"/>
      <c r="K55" s="25"/>
      <c r="L55" s="25"/>
      <c r="M55" s="25"/>
      <c r="N55" s="61"/>
      <c r="O55" s="29"/>
      <c r="P55" s="46" t="s">
        <v>15</v>
      </c>
      <c r="Q55" s="47"/>
      <c r="R55" s="47"/>
      <c r="S55" s="47"/>
      <c r="T55" s="47"/>
      <c r="U55" s="48"/>
      <c r="V55" s="48"/>
      <c r="W55" s="48"/>
      <c r="X55" s="48"/>
      <c r="Y55" s="49"/>
      <c r="Z55" s="49"/>
      <c r="AA55" s="49"/>
      <c r="AB55" s="49"/>
      <c r="AC55" s="50"/>
      <c r="AD55" s="50"/>
      <c r="AE55" s="50"/>
      <c r="AF55" s="50"/>
    </row>
    <row r="56" spans="1:32" ht="15.75" x14ac:dyDescent="0.25">
      <c r="A56" s="23" t="s">
        <v>33</v>
      </c>
      <c r="B56" s="24" t="s">
        <v>34</v>
      </c>
      <c r="C56" s="25"/>
      <c r="D56" s="25"/>
      <c r="E56" s="55"/>
      <c r="F56" s="25"/>
      <c r="G56" s="61"/>
      <c r="H56" s="61"/>
      <c r="I56" s="62"/>
      <c r="J56" s="25"/>
      <c r="K56" s="25"/>
      <c r="L56" s="25"/>
      <c r="M56" s="25"/>
      <c r="N56" s="61"/>
      <c r="O56" s="29"/>
      <c r="P56" s="23" t="s">
        <v>29</v>
      </c>
      <c r="Q56" s="25">
        <v>410000</v>
      </c>
      <c r="R56" s="25">
        <v>538000</v>
      </c>
      <c r="S56" s="25">
        <f t="shared" ref="S56:S69" si="27">R56-Q56</f>
        <v>128000</v>
      </c>
      <c r="T56" s="25">
        <f>S56/Q56*100</f>
        <v>31.219512195121951</v>
      </c>
      <c r="U56" s="48"/>
      <c r="V56" s="48"/>
      <c r="W56" s="48"/>
      <c r="X56" s="48"/>
      <c r="Y56" s="49"/>
      <c r="Z56" s="49"/>
      <c r="AA56" s="49"/>
      <c r="AB56" s="49"/>
      <c r="AC56" s="50"/>
      <c r="AD56" s="50"/>
      <c r="AE56" s="50"/>
      <c r="AF56" s="50"/>
    </row>
    <row r="57" spans="1:32" ht="15.75" x14ac:dyDescent="0.25">
      <c r="A57" s="23" t="s">
        <v>35</v>
      </c>
      <c r="B57" s="24" t="s">
        <v>36</v>
      </c>
      <c r="C57" s="25"/>
      <c r="D57" s="25"/>
      <c r="E57" s="55"/>
      <c r="F57" s="25"/>
      <c r="G57" s="61"/>
      <c r="H57" s="61"/>
      <c r="I57" s="62"/>
      <c r="J57" s="25"/>
      <c r="K57" s="25"/>
      <c r="L57" s="25"/>
      <c r="M57" s="25"/>
      <c r="N57" s="61"/>
      <c r="O57" s="29"/>
      <c r="P57" s="23" t="s">
        <v>31</v>
      </c>
      <c r="Q57" s="25">
        <v>410000</v>
      </c>
      <c r="R57" s="25">
        <v>538000</v>
      </c>
      <c r="S57" s="25">
        <f t="shared" si="27"/>
        <v>128000</v>
      </c>
      <c r="T57" s="25">
        <f t="shared" ref="T57:T69" si="28">S57/Q57*100</f>
        <v>31.219512195121951</v>
      </c>
      <c r="U57" s="48"/>
      <c r="V57" s="48"/>
      <c r="W57" s="48"/>
      <c r="X57" s="48"/>
      <c r="Y57" s="49"/>
      <c r="Z57" s="49"/>
      <c r="AA57" s="49"/>
      <c r="AB57" s="49"/>
      <c r="AC57" s="50"/>
      <c r="AD57" s="50"/>
      <c r="AE57" s="50"/>
      <c r="AF57" s="50"/>
    </row>
    <row r="58" spans="1:32" ht="15.75" x14ac:dyDescent="0.25">
      <c r="A58" s="23" t="s">
        <v>37</v>
      </c>
      <c r="B58" s="24" t="s">
        <v>38</v>
      </c>
      <c r="C58" s="56">
        <v>365400</v>
      </c>
      <c r="D58" s="25">
        <v>0</v>
      </c>
      <c r="E58" s="64">
        <f>IF(C58&lt;=296400,C58+D58,C58)</f>
        <v>365400</v>
      </c>
      <c r="F58" s="56">
        <f>E58*0.32</f>
        <v>116928</v>
      </c>
      <c r="G58" s="26">
        <f t="shared" ref="G58:G67" si="29">E58+F58</f>
        <v>482328</v>
      </c>
      <c r="H58" s="27">
        <v>630000</v>
      </c>
      <c r="I58" s="56">
        <v>406000</v>
      </c>
      <c r="J58" s="25">
        <v>0</v>
      </c>
      <c r="K58" s="25">
        <f>IF(I58&lt;=296400,I58+J58,I58)</f>
        <v>406000</v>
      </c>
      <c r="L58" s="56">
        <f>K58*0.32</f>
        <v>129920</v>
      </c>
      <c r="M58" s="26">
        <f t="shared" ref="M58:M67" si="30">K58+L58</f>
        <v>535920</v>
      </c>
      <c r="N58" s="27">
        <v>630000</v>
      </c>
      <c r="O58" s="29"/>
      <c r="P58" s="23" t="s">
        <v>33</v>
      </c>
      <c r="Q58" s="25">
        <v>410000</v>
      </c>
      <c r="R58" s="25">
        <v>538000</v>
      </c>
      <c r="S58" s="25">
        <f t="shared" si="27"/>
        <v>128000</v>
      </c>
      <c r="T58" s="25">
        <f t="shared" si="28"/>
        <v>31.219512195121951</v>
      </c>
      <c r="U58" s="56">
        <v>430000</v>
      </c>
      <c r="V58" s="56">
        <v>555000</v>
      </c>
      <c r="W58" s="25">
        <f>V58-U58</f>
        <v>125000</v>
      </c>
      <c r="X58" s="25">
        <f t="shared" ref="X58:X69" si="31">W58/U58*100</f>
        <v>29.069767441860467</v>
      </c>
      <c r="Y58" s="49"/>
      <c r="Z58" s="49"/>
      <c r="AA58" s="49"/>
      <c r="AB58" s="49"/>
      <c r="AC58" s="50"/>
      <c r="AD58" s="50"/>
      <c r="AE58" s="50"/>
      <c r="AF58" s="50"/>
    </row>
    <row r="59" spans="1:32" ht="15.75" x14ac:dyDescent="0.25">
      <c r="A59" s="23" t="s">
        <v>39</v>
      </c>
      <c r="B59" s="24" t="s">
        <v>40</v>
      </c>
      <c r="C59" s="56">
        <v>374535</v>
      </c>
      <c r="D59" s="25">
        <v>0</v>
      </c>
      <c r="E59" s="64">
        <f t="shared" ref="E59:E67" si="32">IF(C59&lt;=296400,C59+D59,C59)</f>
        <v>374535</v>
      </c>
      <c r="F59" s="56">
        <f t="shared" ref="F59:F67" si="33">E59*0.32</f>
        <v>119851.2</v>
      </c>
      <c r="G59" s="26">
        <f t="shared" si="29"/>
        <v>494386.2</v>
      </c>
      <c r="H59" s="27">
        <v>630000</v>
      </c>
      <c r="I59" s="56">
        <v>416150</v>
      </c>
      <c r="J59" s="25">
        <v>0</v>
      </c>
      <c r="K59" s="25">
        <f t="shared" ref="K59:K67" si="34">IF(I59&lt;=296400,I59+J59,I59)</f>
        <v>416150</v>
      </c>
      <c r="L59" s="56">
        <f t="shared" ref="L59:L67" si="35">K59*0.32</f>
        <v>133168</v>
      </c>
      <c r="M59" s="26">
        <f t="shared" si="30"/>
        <v>549318</v>
      </c>
      <c r="N59" s="27">
        <v>630000</v>
      </c>
      <c r="O59" s="29"/>
      <c r="P59" s="23" t="s">
        <v>35</v>
      </c>
      <c r="Q59" s="25">
        <v>410000</v>
      </c>
      <c r="R59" s="25">
        <v>538000</v>
      </c>
      <c r="S59" s="25">
        <f t="shared" si="27"/>
        <v>128000</v>
      </c>
      <c r="T59" s="25">
        <f t="shared" si="28"/>
        <v>31.219512195121951</v>
      </c>
      <c r="U59" s="56">
        <v>430000</v>
      </c>
      <c r="V59" s="56">
        <v>555000</v>
      </c>
      <c r="W59" s="25">
        <f t="shared" ref="W59:W69" si="36">V59-U59</f>
        <v>125000</v>
      </c>
      <c r="X59" s="25">
        <f t="shared" si="31"/>
        <v>29.069767441860467</v>
      </c>
      <c r="Y59" s="49"/>
      <c r="Z59" s="57"/>
      <c r="AA59" s="49"/>
      <c r="AB59" s="49"/>
      <c r="AC59" s="50"/>
      <c r="AD59" s="50"/>
      <c r="AE59" s="50"/>
      <c r="AF59" s="50"/>
    </row>
    <row r="60" spans="1:32" ht="15.75" x14ac:dyDescent="0.25">
      <c r="A60" s="23" t="s">
        <v>41</v>
      </c>
      <c r="B60" s="24" t="s">
        <v>42</v>
      </c>
      <c r="C60" s="56">
        <v>383670</v>
      </c>
      <c r="D60" s="25">
        <v>0</v>
      </c>
      <c r="E60" s="64">
        <f t="shared" si="32"/>
        <v>383670</v>
      </c>
      <c r="F60" s="56">
        <f t="shared" si="33"/>
        <v>122774.40000000001</v>
      </c>
      <c r="G60" s="26">
        <f t="shared" si="29"/>
        <v>506444.4</v>
      </c>
      <c r="H60" s="27">
        <v>630000</v>
      </c>
      <c r="I60" s="56">
        <v>426300</v>
      </c>
      <c r="J60" s="25">
        <v>0</v>
      </c>
      <c r="K60" s="25">
        <f t="shared" si="34"/>
        <v>426300</v>
      </c>
      <c r="L60" s="56">
        <f t="shared" si="35"/>
        <v>136416</v>
      </c>
      <c r="M60" s="26">
        <f t="shared" si="30"/>
        <v>562716</v>
      </c>
      <c r="N60" s="27">
        <v>630000</v>
      </c>
      <c r="O60" s="29"/>
      <c r="P60" s="23" t="s">
        <v>37</v>
      </c>
      <c r="Q60" s="25">
        <v>410000</v>
      </c>
      <c r="R60" s="25">
        <v>538000</v>
      </c>
      <c r="S60" s="25">
        <f t="shared" si="27"/>
        <v>128000</v>
      </c>
      <c r="T60" s="25">
        <f t="shared" si="28"/>
        <v>31.219512195121951</v>
      </c>
      <c r="U60" s="56">
        <v>430000</v>
      </c>
      <c r="V60" s="56">
        <v>555000</v>
      </c>
      <c r="W60" s="25">
        <f t="shared" si="36"/>
        <v>125000</v>
      </c>
      <c r="X60" s="25">
        <f t="shared" si="31"/>
        <v>29.069767441860467</v>
      </c>
      <c r="Y60" s="25">
        <v>520000</v>
      </c>
      <c r="Z60" s="25">
        <v>630000</v>
      </c>
      <c r="AA60" s="56">
        <f>Z60-Y60</f>
        <v>110000</v>
      </c>
      <c r="AB60" s="25">
        <f t="shared" ref="AB60:AB69" si="37">AA60/Y60*100</f>
        <v>21.153846153846153</v>
      </c>
      <c r="AC60" s="56">
        <v>640000</v>
      </c>
      <c r="AD60" s="56">
        <v>750000</v>
      </c>
      <c r="AE60" s="56">
        <f>AD60-AC60</f>
        <v>110000</v>
      </c>
      <c r="AF60" s="25">
        <f t="shared" ref="AF60:AF69" si="38">AE60/AC60*100</f>
        <v>17.1875</v>
      </c>
    </row>
    <row r="61" spans="1:32" ht="15.75" x14ac:dyDescent="0.25">
      <c r="A61" s="23" t="s">
        <v>43</v>
      </c>
      <c r="B61" s="24" t="s">
        <v>44</v>
      </c>
      <c r="C61" s="56">
        <v>392805</v>
      </c>
      <c r="D61" s="25">
        <v>0</v>
      </c>
      <c r="E61" s="64">
        <f t="shared" si="32"/>
        <v>392805</v>
      </c>
      <c r="F61" s="56">
        <f t="shared" si="33"/>
        <v>125697.60000000001</v>
      </c>
      <c r="G61" s="26">
        <f t="shared" si="29"/>
        <v>518502.6</v>
      </c>
      <c r="H61" s="27">
        <v>630000</v>
      </c>
      <c r="I61" s="56">
        <v>436450</v>
      </c>
      <c r="J61" s="25">
        <v>0</v>
      </c>
      <c r="K61" s="25">
        <f t="shared" si="34"/>
        <v>436450</v>
      </c>
      <c r="L61" s="56">
        <f t="shared" si="35"/>
        <v>139664</v>
      </c>
      <c r="M61" s="26">
        <f t="shared" si="30"/>
        <v>576114</v>
      </c>
      <c r="N61" s="27">
        <v>630000</v>
      </c>
      <c r="O61" s="29"/>
      <c r="P61" s="23" t="s">
        <v>39</v>
      </c>
      <c r="Q61" s="25">
        <v>410000</v>
      </c>
      <c r="R61" s="25">
        <v>538000</v>
      </c>
      <c r="S61" s="25">
        <f t="shared" si="27"/>
        <v>128000</v>
      </c>
      <c r="T61" s="25">
        <f t="shared" si="28"/>
        <v>31.219512195121951</v>
      </c>
      <c r="U61" s="56">
        <v>430000</v>
      </c>
      <c r="V61" s="56">
        <v>555000</v>
      </c>
      <c r="W61" s="25">
        <f t="shared" si="36"/>
        <v>125000</v>
      </c>
      <c r="X61" s="25">
        <f t="shared" si="31"/>
        <v>29.069767441860467</v>
      </c>
      <c r="Y61" s="25">
        <v>520000</v>
      </c>
      <c r="Z61" s="25">
        <v>630000</v>
      </c>
      <c r="AA61" s="56">
        <f t="shared" ref="AA61:AA69" si="39">Z61-Y61</f>
        <v>110000</v>
      </c>
      <c r="AB61" s="25">
        <f t="shared" si="37"/>
        <v>21.153846153846153</v>
      </c>
      <c r="AC61" s="56">
        <v>640000</v>
      </c>
      <c r="AD61" s="56">
        <v>750000</v>
      </c>
      <c r="AE61" s="56">
        <f t="shared" ref="AE61:AE69" si="40">AD61-AC61</f>
        <v>110000</v>
      </c>
      <c r="AF61" s="25">
        <f t="shared" si="38"/>
        <v>17.1875</v>
      </c>
    </row>
    <row r="62" spans="1:32" ht="15.75" x14ac:dyDescent="0.25">
      <c r="A62" s="23" t="s">
        <v>45</v>
      </c>
      <c r="B62" s="58" t="s">
        <v>46</v>
      </c>
      <c r="C62" s="56">
        <v>401940</v>
      </c>
      <c r="D62" s="25">
        <v>0</v>
      </c>
      <c r="E62" s="64">
        <f t="shared" si="32"/>
        <v>401940</v>
      </c>
      <c r="F62" s="56">
        <f t="shared" si="33"/>
        <v>128620.8</v>
      </c>
      <c r="G62" s="26">
        <f t="shared" si="29"/>
        <v>530560.80000000005</v>
      </c>
      <c r="H62" s="27">
        <v>630000</v>
      </c>
      <c r="I62" s="56">
        <v>446600</v>
      </c>
      <c r="J62" s="25">
        <v>0</v>
      </c>
      <c r="K62" s="25">
        <f t="shared" si="34"/>
        <v>446600</v>
      </c>
      <c r="L62" s="56">
        <f t="shared" si="35"/>
        <v>142912</v>
      </c>
      <c r="M62" s="26">
        <f t="shared" si="30"/>
        <v>589512</v>
      </c>
      <c r="N62" s="27">
        <v>630000</v>
      </c>
      <c r="O62" s="29"/>
      <c r="P62" s="23" t="s">
        <v>41</v>
      </c>
      <c r="Q62" s="25">
        <v>410000</v>
      </c>
      <c r="R62" s="25">
        <v>538000</v>
      </c>
      <c r="S62" s="25">
        <f t="shared" si="27"/>
        <v>128000</v>
      </c>
      <c r="T62" s="25">
        <f t="shared" si="28"/>
        <v>31.219512195121951</v>
      </c>
      <c r="U62" s="56">
        <v>430000</v>
      </c>
      <c r="V62" s="56">
        <v>555000</v>
      </c>
      <c r="W62" s="25">
        <f t="shared" si="36"/>
        <v>125000</v>
      </c>
      <c r="X62" s="25">
        <f t="shared" si="31"/>
        <v>29.069767441860467</v>
      </c>
      <c r="Y62" s="25">
        <v>520000</v>
      </c>
      <c r="Z62" s="25">
        <v>630000</v>
      </c>
      <c r="AA62" s="56">
        <f t="shared" si="39"/>
        <v>110000</v>
      </c>
      <c r="AB62" s="25">
        <f t="shared" si="37"/>
        <v>21.153846153846153</v>
      </c>
      <c r="AC62" s="56">
        <v>640000</v>
      </c>
      <c r="AD62" s="56">
        <v>750000</v>
      </c>
      <c r="AE62" s="56">
        <f t="shared" si="40"/>
        <v>110000</v>
      </c>
      <c r="AF62" s="25">
        <f t="shared" si="38"/>
        <v>17.1875</v>
      </c>
    </row>
    <row r="63" spans="1:32" ht="15.75" x14ac:dyDescent="0.25">
      <c r="A63" s="23" t="s">
        <v>47</v>
      </c>
      <c r="B63" s="58" t="s">
        <v>48</v>
      </c>
      <c r="C63" s="56">
        <v>411075</v>
      </c>
      <c r="D63" s="25">
        <v>0</v>
      </c>
      <c r="E63" s="64">
        <f t="shared" si="32"/>
        <v>411075</v>
      </c>
      <c r="F63" s="56">
        <f t="shared" si="33"/>
        <v>131544</v>
      </c>
      <c r="G63" s="26">
        <f t="shared" si="29"/>
        <v>542619</v>
      </c>
      <c r="H63" s="27">
        <v>630000</v>
      </c>
      <c r="I63" s="56">
        <v>456750</v>
      </c>
      <c r="J63" s="25">
        <v>0</v>
      </c>
      <c r="K63" s="25">
        <f t="shared" si="34"/>
        <v>456750</v>
      </c>
      <c r="L63" s="56">
        <f t="shared" si="35"/>
        <v>146160</v>
      </c>
      <c r="M63" s="26">
        <f t="shared" si="30"/>
        <v>602910</v>
      </c>
      <c r="N63" s="27">
        <v>630000</v>
      </c>
      <c r="O63" s="29"/>
      <c r="P63" s="23" t="s">
        <v>43</v>
      </c>
      <c r="Q63" s="25">
        <v>410000</v>
      </c>
      <c r="R63" s="25">
        <v>538000</v>
      </c>
      <c r="S63" s="25">
        <f t="shared" si="27"/>
        <v>128000</v>
      </c>
      <c r="T63" s="25">
        <f t="shared" si="28"/>
        <v>31.219512195121951</v>
      </c>
      <c r="U63" s="56">
        <v>430000</v>
      </c>
      <c r="V63" s="56">
        <v>555000</v>
      </c>
      <c r="W63" s="25">
        <f t="shared" si="36"/>
        <v>125000</v>
      </c>
      <c r="X63" s="25">
        <f t="shared" si="31"/>
        <v>29.069767441860467</v>
      </c>
      <c r="Y63" s="25">
        <v>520000</v>
      </c>
      <c r="Z63" s="25">
        <v>630000</v>
      </c>
      <c r="AA63" s="56">
        <f t="shared" si="39"/>
        <v>110000</v>
      </c>
      <c r="AB63" s="25">
        <f t="shared" si="37"/>
        <v>21.153846153846153</v>
      </c>
      <c r="AC63" s="56">
        <v>640000</v>
      </c>
      <c r="AD63" s="56">
        <v>750000</v>
      </c>
      <c r="AE63" s="56">
        <f t="shared" si="40"/>
        <v>110000</v>
      </c>
      <c r="AF63" s="25">
        <f t="shared" si="38"/>
        <v>17.1875</v>
      </c>
    </row>
    <row r="64" spans="1:32" ht="15.75" x14ac:dyDescent="0.25">
      <c r="A64" s="23" t="s">
        <v>49</v>
      </c>
      <c r="B64" s="58" t="s">
        <v>50</v>
      </c>
      <c r="C64" s="56">
        <v>420210</v>
      </c>
      <c r="D64" s="25">
        <v>0</v>
      </c>
      <c r="E64" s="64">
        <f t="shared" si="32"/>
        <v>420210</v>
      </c>
      <c r="F64" s="56">
        <f t="shared" si="33"/>
        <v>134467.20000000001</v>
      </c>
      <c r="G64" s="26">
        <f t="shared" si="29"/>
        <v>554677.19999999995</v>
      </c>
      <c r="H64" s="27">
        <v>630000</v>
      </c>
      <c r="I64" s="56">
        <v>466900</v>
      </c>
      <c r="J64" s="25">
        <v>0</v>
      </c>
      <c r="K64" s="25">
        <f t="shared" si="34"/>
        <v>466900</v>
      </c>
      <c r="L64" s="56">
        <f t="shared" si="35"/>
        <v>149408</v>
      </c>
      <c r="M64" s="26">
        <f t="shared" si="30"/>
        <v>616308</v>
      </c>
      <c r="N64" s="27">
        <v>630000</v>
      </c>
      <c r="O64" s="29"/>
      <c r="P64" s="23" t="s">
        <v>45</v>
      </c>
      <c r="Q64" s="25">
        <v>410000</v>
      </c>
      <c r="R64" s="25">
        <v>538000</v>
      </c>
      <c r="S64" s="25">
        <f t="shared" si="27"/>
        <v>128000</v>
      </c>
      <c r="T64" s="25">
        <f t="shared" si="28"/>
        <v>31.219512195121951</v>
      </c>
      <c r="U64" s="56">
        <v>434095.2</v>
      </c>
      <c r="V64" s="56">
        <v>555000</v>
      </c>
      <c r="W64" s="56">
        <f t="shared" si="36"/>
        <v>120904.79999999999</v>
      </c>
      <c r="X64" s="25">
        <f t="shared" si="31"/>
        <v>27.852139346392217</v>
      </c>
      <c r="Y64" s="25">
        <v>530560.80000000005</v>
      </c>
      <c r="Z64" s="25">
        <v>630000</v>
      </c>
      <c r="AA64" s="56">
        <f t="shared" si="39"/>
        <v>99439.199999999953</v>
      </c>
      <c r="AB64" s="25">
        <f t="shared" si="37"/>
        <v>18.742281751686129</v>
      </c>
      <c r="AC64" s="56">
        <v>640000</v>
      </c>
      <c r="AD64" s="56">
        <v>750000</v>
      </c>
      <c r="AE64" s="56">
        <f t="shared" si="40"/>
        <v>110000</v>
      </c>
      <c r="AF64" s="25">
        <f t="shared" si="38"/>
        <v>17.1875</v>
      </c>
    </row>
    <row r="65" spans="1:32" ht="15.75" x14ac:dyDescent="0.25">
      <c r="A65" s="23" t="s">
        <v>51</v>
      </c>
      <c r="B65" s="58" t="s">
        <v>52</v>
      </c>
      <c r="C65" s="56">
        <v>429345</v>
      </c>
      <c r="D65" s="25">
        <v>0</v>
      </c>
      <c r="E65" s="64">
        <f t="shared" si="32"/>
        <v>429345</v>
      </c>
      <c r="F65" s="56">
        <f t="shared" si="33"/>
        <v>137390.39999999999</v>
      </c>
      <c r="G65" s="26">
        <f t="shared" si="29"/>
        <v>566735.4</v>
      </c>
      <c r="H65" s="27">
        <v>630000</v>
      </c>
      <c r="I65" s="56">
        <v>477050</v>
      </c>
      <c r="J65" s="25">
        <v>0</v>
      </c>
      <c r="K65" s="25">
        <f t="shared" si="34"/>
        <v>477050</v>
      </c>
      <c r="L65" s="56">
        <f t="shared" si="35"/>
        <v>152656</v>
      </c>
      <c r="M65" s="26">
        <f t="shared" si="30"/>
        <v>629706</v>
      </c>
      <c r="N65" s="27">
        <v>630000</v>
      </c>
      <c r="O65" s="29"/>
      <c r="P65" s="23" t="s">
        <v>47</v>
      </c>
      <c r="Q65" s="25">
        <v>410000</v>
      </c>
      <c r="R65" s="25">
        <v>538000</v>
      </c>
      <c r="S65" s="25">
        <f t="shared" si="27"/>
        <v>128000</v>
      </c>
      <c r="T65" s="25">
        <f t="shared" si="28"/>
        <v>31.219512195121951</v>
      </c>
      <c r="U65" s="56">
        <v>446153.4</v>
      </c>
      <c r="V65" s="56">
        <v>555000</v>
      </c>
      <c r="W65" s="56">
        <f t="shared" si="36"/>
        <v>108846.59999999998</v>
      </c>
      <c r="X65" s="25">
        <f t="shared" si="31"/>
        <v>24.396676120814046</v>
      </c>
      <c r="Y65" s="25">
        <v>542619</v>
      </c>
      <c r="Z65" s="25">
        <v>630000</v>
      </c>
      <c r="AA65" s="56">
        <f t="shared" si="39"/>
        <v>87381</v>
      </c>
      <c r="AB65" s="25">
        <f t="shared" si="37"/>
        <v>16.103564379426448</v>
      </c>
      <c r="AC65" s="56">
        <v>640000</v>
      </c>
      <c r="AD65" s="56">
        <v>750000</v>
      </c>
      <c r="AE65" s="56">
        <f t="shared" si="40"/>
        <v>110000</v>
      </c>
      <c r="AF65" s="25">
        <f t="shared" si="38"/>
        <v>17.1875</v>
      </c>
    </row>
    <row r="66" spans="1:32" ht="15.75" x14ac:dyDescent="0.25">
      <c r="A66" s="23" t="s">
        <v>53</v>
      </c>
      <c r="B66" s="58" t="s">
        <v>54</v>
      </c>
      <c r="C66" s="56">
        <v>438480</v>
      </c>
      <c r="D66" s="25">
        <v>0</v>
      </c>
      <c r="E66" s="64">
        <f t="shared" si="32"/>
        <v>438480</v>
      </c>
      <c r="F66" s="56">
        <f t="shared" si="33"/>
        <v>140313.60000000001</v>
      </c>
      <c r="G66" s="26">
        <f t="shared" si="29"/>
        <v>578793.6</v>
      </c>
      <c r="H66" s="27">
        <v>630000</v>
      </c>
      <c r="I66" s="56">
        <v>487200</v>
      </c>
      <c r="J66" s="25">
        <v>0</v>
      </c>
      <c r="K66" s="25">
        <f t="shared" si="34"/>
        <v>487200</v>
      </c>
      <c r="L66" s="56">
        <f t="shared" si="35"/>
        <v>155904</v>
      </c>
      <c r="M66" s="26">
        <f t="shared" si="30"/>
        <v>643104</v>
      </c>
      <c r="N66" s="61">
        <f t="shared" ref="N66:N67" si="41">IF(M66&gt;=520000,M66,520000)</f>
        <v>643104</v>
      </c>
      <c r="O66" s="29"/>
      <c r="P66" s="23" t="s">
        <v>49</v>
      </c>
      <c r="Q66" s="25">
        <v>422037</v>
      </c>
      <c r="R66" s="25">
        <v>538000</v>
      </c>
      <c r="S66" s="25">
        <f t="shared" si="27"/>
        <v>115963</v>
      </c>
      <c r="T66" s="25">
        <f t="shared" si="28"/>
        <v>27.476974767615165</v>
      </c>
      <c r="U66" s="56">
        <v>458211.6</v>
      </c>
      <c r="V66" s="56">
        <v>555000</v>
      </c>
      <c r="W66" s="56">
        <f t="shared" si="36"/>
        <v>96788.400000000023</v>
      </c>
      <c r="X66" s="25">
        <f t="shared" si="31"/>
        <v>21.123079380792635</v>
      </c>
      <c r="Y66" s="25">
        <v>554677.19999999995</v>
      </c>
      <c r="Z66" s="25">
        <v>630000</v>
      </c>
      <c r="AA66" s="56">
        <f t="shared" si="39"/>
        <v>75322.800000000047</v>
      </c>
      <c r="AB66" s="25">
        <f t="shared" si="37"/>
        <v>13.579573849438924</v>
      </c>
      <c r="AC66" s="56">
        <v>640000</v>
      </c>
      <c r="AD66" s="56">
        <v>750000</v>
      </c>
      <c r="AE66" s="56">
        <f t="shared" si="40"/>
        <v>110000</v>
      </c>
      <c r="AF66" s="25">
        <f t="shared" si="38"/>
        <v>17.1875</v>
      </c>
    </row>
    <row r="67" spans="1:32" ht="15.75" x14ac:dyDescent="0.25">
      <c r="A67" s="23" t="s">
        <v>55</v>
      </c>
      <c r="B67" s="58" t="s">
        <v>56</v>
      </c>
      <c r="C67" s="56">
        <v>447615</v>
      </c>
      <c r="D67" s="25">
        <v>0</v>
      </c>
      <c r="E67" s="64">
        <f t="shared" si="32"/>
        <v>447615</v>
      </c>
      <c r="F67" s="56">
        <f t="shared" si="33"/>
        <v>143236.80000000002</v>
      </c>
      <c r="G67" s="26">
        <f t="shared" si="29"/>
        <v>590851.80000000005</v>
      </c>
      <c r="H67" s="27">
        <v>630000</v>
      </c>
      <c r="I67" s="56">
        <v>497350</v>
      </c>
      <c r="J67" s="25">
        <v>0</v>
      </c>
      <c r="K67" s="25">
        <f t="shared" si="34"/>
        <v>497350</v>
      </c>
      <c r="L67" s="56">
        <f t="shared" si="35"/>
        <v>159152</v>
      </c>
      <c r="M67" s="26">
        <f t="shared" si="30"/>
        <v>656502</v>
      </c>
      <c r="N67" s="61">
        <f t="shared" si="41"/>
        <v>656502</v>
      </c>
      <c r="O67" s="29"/>
      <c r="P67" s="23" t="s">
        <v>51</v>
      </c>
      <c r="Q67" s="25">
        <v>434095.2</v>
      </c>
      <c r="R67" s="25">
        <v>538000</v>
      </c>
      <c r="S67" s="25">
        <f t="shared" si="27"/>
        <v>103904.79999999999</v>
      </c>
      <c r="T67" s="25">
        <f t="shared" si="28"/>
        <v>23.93594769073696</v>
      </c>
      <c r="U67" s="56">
        <v>470269.8</v>
      </c>
      <c r="V67" s="56">
        <v>555000</v>
      </c>
      <c r="W67" s="56">
        <f t="shared" si="36"/>
        <v>84730.200000000012</v>
      </c>
      <c r="X67" s="25">
        <f t="shared" si="31"/>
        <v>18.017359396669743</v>
      </c>
      <c r="Y67" s="25">
        <v>566735.4</v>
      </c>
      <c r="Z67" s="25">
        <v>630000</v>
      </c>
      <c r="AA67" s="56">
        <f t="shared" si="39"/>
        <v>63264.599999999977</v>
      </c>
      <c r="AB67" s="25">
        <f t="shared" si="37"/>
        <v>11.162987171791276</v>
      </c>
      <c r="AC67" s="56">
        <v>640000</v>
      </c>
      <c r="AD67" s="56">
        <v>750000</v>
      </c>
      <c r="AE67" s="56">
        <f t="shared" si="40"/>
        <v>110000</v>
      </c>
      <c r="AF67" s="25">
        <f t="shared" si="38"/>
        <v>17.1875</v>
      </c>
    </row>
    <row r="68" spans="1:32" ht="15.75" x14ac:dyDescent="0.25">
      <c r="P68" s="23" t="s">
        <v>53</v>
      </c>
      <c r="Q68" s="25">
        <v>446153.4</v>
      </c>
      <c r="R68" s="25">
        <v>538000</v>
      </c>
      <c r="S68" s="25">
        <f t="shared" si="27"/>
        <v>91846.599999999977</v>
      </c>
      <c r="T68" s="25">
        <f t="shared" si="28"/>
        <v>20.586327482879202</v>
      </c>
      <c r="U68" s="56">
        <v>482328</v>
      </c>
      <c r="V68" s="56">
        <v>555000</v>
      </c>
      <c r="W68" s="56">
        <f t="shared" si="36"/>
        <v>72672</v>
      </c>
      <c r="X68" s="25">
        <f t="shared" si="31"/>
        <v>15.066925411752999</v>
      </c>
      <c r="Y68" s="25">
        <v>578793.6</v>
      </c>
      <c r="Z68" s="25">
        <v>630000</v>
      </c>
      <c r="AA68" s="56">
        <f t="shared" si="39"/>
        <v>51206.400000000023</v>
      </c>
      <c r="AB68" s="25">
        <f t="shared" si="37"/>
        <v>8.8470916057123006</v>
      </c>
      <c r="AC68" s="56">
        <v>640000</v>
      </c>
      <c r="AD68" s="56">
        <v>750000</v>
      </c>
      <c r="AE68" s="56">
        <f t="shared" si="40"/>
        <v>110000</v>
      </c>
      <c r="AF68" s="25">
        <f t="shared" si="38"/>
        <v>17.1875</v>
      </c>
    </row>
    <row r="69" spans="1:32" ht="15.75" x14ac:dyDescent="0.25">
      <c r="A69" s="60" t="s">
        <v>62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11"/>
      <c r="P69" s="23" t="s">
        <v>55</v>
      </c>
      <c r="Q69" s="25">
        <v>458211.6</v>
      </c>
      <c r="R69" s="25">
        <v>538000</v>
      </c>
      <c r="S69" s="25">
        <f t="shared" si="27"/>
        <v>79788.400000000023</v>
      </c>
      <c r="T69" s="25">
        <f t="shared" si="28"/>
        <v>17.413003075435025</v>
      </c>
      <c r="U69" s="56">
        <v>494386.2</v>
      </c>
      <c r="V69" s="56">
        <v>555000</v>
      </c>
      <c r="W69" s="56">
        <f t="shared" si="36"/>
        <v>60613.799999999988</v>
      </c>
      <c r="X69" s="25">
        <f t="shared" si="31"/>
        <v>12.260415035856582</v>
      </c>
      <c r="Y69" s="25">
        <v>590851.80000000005</v>
      </c>
      <c r="Z69" s="25">
        <v>630000</v>
      </c>
      <c r="AA69" s="56">
        <f t="shared" si="39"/>
        <v>39148.199999999953</v>
      </c>
      <c r="AB69" s="25">
        <f t="shared" si="37"/>
        <v>6.6257223892691783</v>
      </c>
      <c r="AC69" s="56">
        <v>640000</v>
      </c>
      <c r="AD69" s="56">
        <v>750000</v>
      </c>
      <c r="AE69" s="56">
        <f t="shared" si="40"/>
        <v>110000</v>
      </c>
      <c r="AF69" s="25">
        <f t="shared" si="38"/>
        <v>17.1875</v>
      </c>
    </row>
    <row r="70" spans="1:32" ht="15.75" x14ac:dyDescent="0.25">
      <c r="A70" s="12" t="s">
        <v>2</v>
      </c>
      <c r="B70" s="12" t="s">
        <v>3</v>
      </c>
      <c r="C70" s="13" t="s">
        <v>4</v>
      </c>
      <c r="D70" s="13"/>
      <c r="E70" s="13"/>
      <c r="F70" s="13"/>
      <c r="G70" s="13"/>
      <c r="H70" s="14"/>
      <c r="I70" s="15" t="s">
        <v>5</v>
      </c>
      <c r="J70" s="15"/>
      <c r="K70" s="15"/>
      <c r="L70" s="15"/>
      <c r="M70" s="15"/>
      <c r="N70" s="15"/>
      <c r="O70" s="11"/>
    </row>
    <row r="71" spans="1:32" ht="15.75" x14ac:dyDescent="0.25">
      <c r="A71" s="17"/>
      <c r="B71" s="17"/>
      <c r="C71" s="18" t="s">
        <v>6</v>
      </c>
      <c r="D71" s="18" t="s">
        <v>7</v>
      </c>
      <c r="E71" s="18" t="s">
        <v>8</v>
      </c>
      <c r="F71" s="18" t="s">
        <v>9</v>
      </c>
      <c r="G71" s="19" t="s">
        <v>10</v>
      </c>
      <c r="H71" s="19" t="s">
        <v>11</v>
      </c>
      <c r="I71" s="18" t="s">
        <v>6</v>
      </c>
      <c r="J71" s="18" t="s">
        <v>7</v>
      </c>
      <c r="K71" s="18" t="s">
        <v>8</v>
      </c>
      <c r="L71" s="18" t="s">
        <v>9</v>
      </c>
      <c r="M71" s="19" t="s">
        <v>10</v>
      </c>
      <c r="N71" s="19" t="s">
        <v>11</v>
      </c>
      <c r="O71" s="11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</row>
    <row r="72" spans="1:32" ht="15.75" x14ac:dyDescent="0.25">
      <c r="A72" s="21"/>
      <c r="B72" s="21"/>
      <c r="C72" s="8" t="s">
        <v>12</v>
      </c>
      <c r="D72" s="9"/>
      <c r="E72" s="9"/>
      <c r="F72" s="9"/>
      <c r="G72" s="10"/>
      <c r="H72" s="19" t="s">
        <v>13</v>
      </c>
      <c r="I72" s="8" t="s">
        <v>12</v>
      </c>
      <c r="J72" s="9"/>
      <c r="K72" s="9"/>
      <c r="L72" s="9"/>
      <c r="M72" s="10"/>
      <c r="N72" s="19" t="s">
        <v>13</v>
      </c>
      <c r="O72" s="11"/>
      <c r="P72" s="8" t="s">
        <v>58</v>
      </c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10"/>
    </row>
    <row r="73" spans="1:32" ht="15.75" x14ac:dyDescent="0.25">
      <c r="A73" s="23" t="s">
        <v>15</v>
      </c>
      <c r="B73" s="24" t="s">
        <v>16</v>
      </c>
      <c r="C73" s="25"/>
      <c r="D73" s="25"/>
      <c r="E73" s="55"/>
      <c r="F73" s="25"/>
      <c r="G73" s="61"/>
      <c r="H73" s="61"/>
      <c r="I73" s="62"/>
      <c r="J73" s="25"/>
      <c r="K73" s="25"/>
      <c r="L73" s="25"/>
      <c r="M73" s="25"/>
      <c r="N73" s="61"/>
      <c r="O73" s="11"/>
      <c r="P73" s="33" t="s">
        <v>2</v>
      </c>
      <c r="Q73" s="34" t="s">
        <v>20</v>
      </c>
      <c r="R73" s="35"/>
      <c r="S73" s="35"/>
      <c r="T73" s="36"/>
      <c r="U73" s="37" t="s">
        <v>21</v>
      </c>
      <c r="V73" s="38"/>
      <c r="W73" s="38"/>
      <c r="X73" s="39"/>
      <c r="Y73" s="40" t="s">
        <v>22</v>
      </c>
      <c r="Z73" s="41"/>
      <c r="AA73" s="41"/>
      <c r="AB73" s="42"/>
      <c r="AC73" s="43" t="s">
        <v>23</v>
      </c>
      <c r="AD73" s="44"/>
      <c r="AE73" s="44"/>
      <c r="AF73" s="45"/>
    </row>
    <row r="74" spans="1:32" ht="15.75" x14ac:dyDescent="0.25">
      <c r="A74" s="23" t="s">
        <v>29</v>
      </c>
      <c r="B74" s="24" t="s">
        <v>30</v>
      </c>
      <c r="C74" s="25"/>
      <c r="D74" s="25"/>
      <c r="E74" s="55"/>
      <c r="F74" s="25"/>
      <c r="G74" s="61"/>
      <c r="H74" s="61"/>
      <c r="I74" s="62"/>
      <c r="J74" s="25"/>
      <c r="K74" s="25"/>
      <c r="L74" s="25"/>
      <c r="M74" s="25"/>
      <c r="N74" s="61"/>
      <c r="O74" s="11"/>
      <c r="P74" s="33"/>
      <c r="Q74" s="23" t="s">
        <v>61</v>
      </c>
      <c r="R74" s="23" t="s">
        <v>25</v>
      </c>
      <c r="S74" s="23" t="s">
        <v>26</v>
      </c>
      <c r="T74" s="23" t="s">
        <v>27</v>
      </c>
      <c r="U74" s="23" t="s">
        <v>61</v>
      </c>
      <c r="V74" s="23" t="s">
        <v>25</v>
      </c>
      <c r="W74" s="23" t="s">
        <v>26</v>
      </c>
      <c r="X74" s="23" t="s">
        <v>27</v>
      </c>
      <c r="Y74" s="23" t="s">
        <v>61</v>
      </c>
      <c r="Z74" s="23" t="s">
        <v>25</v>
      </c>
      <c r="AA74" s="23" t="s">
        <v>26</v>
      </c>
      <c r="AB74" s="23" t="s">
        <v>27</v>
      </c>
      <c r="AC74" s="23" t="s">
        <v>61</v>
      </c>
      <c r="AD74" s="23" t="s">
        <v>25</v>
      </c>
      <c r="AE74" s="23" t="s">
        <v>26</v>
      </c>
      <c r="AF74" s="23" t="s">
        <v>27</v>
      </c>
    </row>
    <row r="75" spans="1:32" ht="15.75" x14ac:dyDescent="0.25">
      <c r="A75" s="23" t="s">
        <v>31</v>
      </c>
      <c r="B75" s="24" t="s">
        <v>32</v>
      </c>
      <c r="C75" s="25"/>
      <c r="D75" s="25"/>
      <c r="E75" s="55"/>
      <c r="F75" s="25"/>
      <c r="G75" s="61"/>
      <c r="H75" s="61"/>
      <c r="I75" s="62"/>
      <c r="J75" s="25"/>
      <c r="K75" s="25"/>
      <c r="L75" s="25"/>
      <c r="M75" s="25"/>
      <c r="N75" s="61"/>
      <c r="O75" s="11"/>
      <c r="P75" s="46" t="s">
        <v>15</v>
      </c>
      <c r="Q75" s="47"/>
      <c r="R75" s="47"/>
      <c r="S75" s="47"/>
      <c r="T75" s="47"/>
      <c r="U75" s="48"/>
      <c r="V75" s="48"/>
      <c r="W75" s="48"/>
      <c r="X75" s="48"/>
      <c r="Y75" s="49"/>
      <c r="Z75" s="49"/>
      <c r="AA75" s="49"/>
      <c r="AB75" s="49"/>
      <c r="AC75" s="50"/>
      <c r="AD75" s="50"/>
      <c r="AE75" s="50"/>
      <c r="AF75" s="50"/>
    </row>
    <row r="76" spans="1:32" ht="15.75" x14ac:dyDescent="0.25">
      <c r="A76" s="23" t="s">
        <v>33</v>
      </c>
      <c r="B76" s="24" t="s">
        <v>34</v>
      </c>
      <c r="C76" s="25"/>
      <c r="D76" s="25"/>
      <c r="E76" s="55"/>
      <c r="F76" s="25"/>
      <c r="G76" s="61"/>
      <c r="H76" s="61"/>
      <c r="I76" s="62"/>
      <c r="J76" s="25"/>
      <c r="K76" s="25"/>
      <c r="L76" s="25"/>
      <c r="M76" s="25"/>
      <c r="N76" s="61"/>
      <c r="O76" s="11"/>
      <c r="P76" s="23" t="s">
        <v>29</v>
      </c>
      <c r="Q76" s="25">
        <v>410000</v>
      </c>
      <c r="R76" s="25">
        <v>538000</v>
      </c>
      <c r="S76" s="25">
        <f t="shared" ref="S76:S89" si="42">R76-Q76</f>
        <v>128000</v>
      </c>
      <c r="T76" s="25">
        <f>S76/Q76*100</f>
        <v>31.219512195121951</v>
      </c>
      <c r="U76" s="48"/>
      <c r="V76" s="48"/>
      <c r="W76" s="48"/>
      <c r="X76" s="48"/>
      <c r="Y76" s="49"/>
      <c r="Z76" s="49"/>
      <c r="AA76" s="49"/>
      <c r="AB76" s="49"/>
      <c r="AC76" s="50"/>
      <c r="AD76" s="50"/>
      <c r="AE76" s="50"/>
      <c r="AF76" s="50"/>
    </row>
    <row r="77" spans="1:32" ht="15.75" x14ac:dyDescent="0.25">
      <c r="A77" s="23" t="s">
        <v>35</v>
      </c>
      <c r="B77" s="24" t="s">
        <v>36</v>
      </c>
      <c r="C77" s="25"/>
      <c r="D77" s="25"/>
      <c r="E77" s="55"/>
      <c r="F77" s="25"/>
      <c r="G77" s="61"/>
      <c r="H77" s="61"/>
      <c r="I77" s="62"/>
      <c r="J77" s="25"/>
      <c r="K77" s="25"/>
      <c r="L77" s="25"/>
      <c r="M77" s="25"/>
      <c r="N77" s="61"/>
      <c r="O77" s="11"/>
      <c r="P77" s="23" t="s">
        <v>31</v>
      </c>
      <c r="Q77" s="25">
        <v>410000</v>
      </c>
      <c r="R77" s="25">
        <v>538000</v>
      </c>
      <c r="S77" s="25">
        <f t="shared" si="42"/>
        <v>128000</v>
      </c>
      <c r="T77" s="25">
        <f t="shared" ref="T77:T89" si="43">S77/Q77*100</f>
        <v>31.219512195121951</v>
      </c>
      <c r="U77" s="48"/>
      <c r="V77" s="48"/>
      <c r="W77" s="48"/>
      <c r="X77" s="48"/>
      <c r="Y77" s="49"/>
      <c r="Z77" s="49"/>
      <c r="AA77" s="49"/>
      <c r="AB77" s="49"/>
      <c r="AC77" s="50"/>
      <c r="AD77" s="50"/>
      <c r="AE77" s="50"/>
      <c r="AF77" s="50"/>
    </row>
    <row r="78" spans="1:32" ht="15.75" x14ac:dyDescent="0.25">
      <c r="A78" s="23" t="s">
        <v>37</v>
      </c>
      <c r="B78" s="24" t="s">
        <v>38</v>
      </c>
      <c r="C78" s="56">
        <v>401940</v>
      </c>
      <c r="D78" s="25">
        <v>0</v>
      </c>
      <c r="E78" s="64">
        <f>IF(C78&lt;=296400,C78+D78,C78)</f>
        <v>401940</v>
      </c>
      <c r="F78" s="56">
        <f>E78*0.32</f>
        <v>128620.8</v>
      </c>
      <c r="G78" s="26">
        <f t="shared" ref="G78:G87" si="44">E78+F78</f>
        <v>530560.80000000005</v>
      </c>
      <c r="H78" s="27">
        <v>750000</v>
      </c>
      <c r="I78" s="56">
        <v>446600</v>
      </c>
      <c r="J78" s="25">
        <v>0</v>
      </c>
      <c r="K78" s="25">
        <f>IF(I78&lt;=296400,I78+J78,I78)</f>
        <v>446600</v>
      </c>
      <c r="L78" s="56">
        <f>K78*0.32</f>
        <v>142912</v>
      </c>
      <c r="M78" s="26">
        <f t="shared" ref="M78:M86" si="45">K78+L78</f>
        <v>589512</v>
      </c>
      <c r="N78" s="27">
        <v>750000</v>
      </c>
      <c r="O78" s="11"/>
      <c r="P78" s="23" t="s">
        <v>33</v>
      </c>
      <c r="Q78" s="25">
        <v>410000</v>
      </c>
      <c r="R78" s="25">
        <v>538000</v>
      </c>
      <c r="S78" s="25">
        <f t="shared" si="42"/>
        <v>128000</v>
      </c>
      <c r="T78" s="25">
        <f t="shared" si="43"/>
        <v>31.219512195121951</v>
      </c>
      <c r="U78" s="56">
        <v>430000</v>
      </c>
      <c r="V78" s="56">
        <v>555000</v>
      </c>
      <c r="W78" s="25">
        <f>V78-U78</f>
        <v>125000</v>
      </c>
      <c r="X78" s="25">
        <f>W78/U78*100</f>
        <v>29.069767441860467</v>
      </c>
      <c r="Y78" s="49"/>
      <c r="Z78" s="49"/>
      <c r="AA78" s="49"/>
      <c r="AB78" s="49"/>
      <c r="AC78" s="50"/>
      <c r="AD78" s="50"/>
      <c r="AE78" s="50"/>
      <c r="AF78" s="50"/>
    </row>
    <row r="79" spans="1:32" ht="15.75" x14ac:dyDescent="0.25">
      <c r="A79" s="23" t="s">
        <v>39</v>
      </c>
      <c r="B79" s="24" t="s">
        <v>40</v>
      </c>
      <c r="C79" s="56">
        <v>411075</v>
      </c>
      <c r="D79" s="25">
        <v>0</v>
      </c>
      <c r="E79" s="64">
        <f t="shared" ref="E79:E87" si="46">IF(C79&lt;=296400,C79+D79,C79)</f>
        <v>411075</v>
      </c>
      <c r="F79" s="56">
        <f t="shared" ref="F79:F87" si="47">E79*0.32</f>
        <v>131544</v>
      </c>
      <c r="G79" s="26">
        <f t="shared" si="44"/>
        <v>542619</v>
      </c>
      <c r="H79" s="27">
        <v>750000</v>
      </c>
      <c r="I79" s="56">
        <v>456750</v>
      </c>
      <c r="J79" s="25">
        <v>0</v>
      </c>
      <c r="K79" s="25">
        <f t="shared" ref="K79:K87" si="48">IF(I79&lt;=296400,I79+J79,I79)</f>
        <v>456750</v>
      </c>
      <c r="L79" s="56">
        <f t="shared" ref="L79:L87" si="49">K79*0.32</f>
        <v>146160</v>
      </c>
      <c r="M79" s="26">
        <f t="shared" si="45"/>
        <v>602910</v>
      </c>
      <c r="N79" s="27">
        <v>750000</v>
      </c>
      <c r="O79" s="11"/>
      <c r="P79" s="23" t="s">
        <v>35</v>
      </c>
      <c r="Q79" s="25">
        <v>410000</v>
      </c>
      <c r="R79" s="25">
        <v>538000</v>
      </c>
      <c r="S79" s="25">
        <f t="shared" si="42"/>
        <v>128000</v>
      </c>
      <c r="T79" s="25">
        <f t="shared" si="43"/>
        <v>31.219512195121951</v>
      </c>
      <c r="U79" s="56">
        <v>430000</v>
      </c>
      <c r="V79" s="56">
        <v>555000</v>
      </c>
      <c r="W79" s="25">
        <f t="shared" ref="W79:W89" si="50">V79-U79</f>
        <v>125000</v>
      </c>
      <c r="X79" s="25">
        <f t="shared" ref="X79:X89" si="51">W79/U79*100</f>
        <v>29.069767441860467</v>
      </c>
      <c r="Y79" s="49"/>
      <c r="Z79" s="57"/>
      <c r="AA79" s="49"/>
      <c r="AB79" s="49"/>
      <c r="AC79" s="50"/>
      <c r="AD79" s="50"/>
      <c r="AE79" s="50"/>
      <c r="AF79" s="50"/>
    </row>
    <row r="80" spans="1:32" ht="15.75" x14ac:dyDescent="0.25">
      <c r="A80" s="23" t="s">
        <v>41</v>
      </c>
      <c r="B80" s="24" t="s">
        <v>42</v>
      </c>
      <c r="C80" s="56">
        <v>420210</v>
      </c>
      <c r="D80" s="25">
        <v>0</v>
      </c>
      <c r="E80" s="64">
        <f t="shared" si="46"/>
        <v>420210</v>
      </c>
      <c r="F80" s="56">
        <f t="shared" si="47"/>
        <v>134467.20000000001</v>
      </c>
      <c r="G80" s="26">
        <f t="shared" si="44"/>
        <v>554677.19999999995</v>
      </c>
      <c r="H80" s="27">
        <v>750000</v>
      </c>
      <c r="I80" s="56">
        <v>466900</v>
      </c>
      <c r="J80" s="25">
        <v>0</v>
      </c>
      <c r="K80" s="25">
        <f t="shared" si="48"/>
        <v>466900</v>
      </c>
      <c r="L80" s="56">
        <f t="shared" si="49"/>
        <v>149408</v>
      </c>
      <c r="M80" s="26">
        <f t="shared" si="45"/>
        <v>616308</v>
      </c>
      <c r="N80" s="27">
        <v>750000</v>
      </c>
      <c r="O80" s="11"/>
      <c r="P80" s="23" t="s">
        <v>37</v>
      </c>
      <c r="Q80" s="25">
        <v>410000</v>
      </c>
      <c r="R80" s="25">
        <v>538000</v>
      </c>
      <c r="S80" s="25">
        <f t="shared" si="42"/>
        <v>128000</v>
      </c>
      <c r="T80" s="25">
        <f t="shared" si="43"/>
        <v>31.219512195121951</v>
      </c>
      <c r="U80" s="56">
        <v>430000</v>
      </c>
      <c r="V80" s="56">
        <v>555000</v>
      </c>
      <c r="W80" s="25">
        <f t="shared" si="50"/>
        <v>125000</v>
      </c>
      <c r="X80" s="25">
        <f t="shared" si="51"/>
        <v>29.069767441860467</v>
      </c>
      <c r="Y80" s="56">
        <v>535920</v>
      </c>
      <c r="Z80" s="56">
        <v>630000</v>
      </c>
      <c r="AA80" s="56">
        <f>Z80-Y80</f>
        <v>94080</v>
      </c>
      <c r="AB80" s="25">
        <f>AA80/Y80*100</f>
        <v>17.554858934169278</v>
      </c>
      <c r="AC80" s="56">
        <v>640000</v>
      </c>
      <c r="AD80" s="56">
        <v>750000</v>
      </c>
      <c r="AE80" s="56">
        <f t="shared" ref="AE80:AE88" si="52">AD80-AC80</f>
        <v>110000</v>
      </c>
      <c r="AF80" s="25">
        <f>AE80/AC80*100</f>
        <v>17.1875</v>
      </c>
    </row>
    <row r="81" spans="1:32" ht="15.75" x14ac:dyDescent="0.25">
      <c r="A81" s="23" t="s">
        <v>43</v>
      </c>
      <c r="B81" s="24" t="s">
        <v>44</v>
      </c>
      <c r="C81" s="56">
        <v>429345</v>
      </c>
      <c r="D81" s="25">
        <v>0</v>
      </c>
      <c r="E81" s="64">
        <f t="shared" si="46"/>
        <v>429345</v>
      </c>
      <c r="F81" s="56">
        <f t="shared" si="47"/>
        <v>137390.39999999999</v>
      </c>
      <c r="G81" s="26">
        <f t="shared" si="44"/>
        <v>566735.4</v>
      </c>
      <c r="H81" s="27">
        <v>750000</v>
      </c>
      <c r="I81" s="56">
        <v>477050</v>
      </c>
      <c r="J81" s="25">
        <v>0</v>
      </c>
      <c r="K81" s="25">
        <f t="shared" si="48"/>
        <v>477050</v>
      </c>
      <c r="L81" s="56">
        <f t="shared" si="49"/>
        <v>152656</v>
      </c>
      <c r="M81" s="26">
        <f t="shared" si="45"/>
        <v>629706</v>
      </c>
      <c r="N81" s="27">
        <v>750000</v>
      </c>
      <c r="O81" s="11"/>
      <c r="P81" s="23" t="s">
        <v>39</v>
      </c>
      <c r="Q81" s="25">
        <v>410000</v>
      </c>
      <c r="R81" s="25">
        <v>538000</v>
      </c>
      <c r="S81" s="25">
        <f t="shared" si="42"/>
        <v>128000</v>
      </c>
      <c r="T81" s="25">
        <f t="shared" si="43"/>
        <v>31.219512195121951</v>
      </c>
      <c r="U81" s="56">
        <v>442134</v>
      </c>
      <c r="V81" s="56">
        <v>555000</v>
      </c>
      <c r="W81" s="56">
        <f t="shared" si="50"/>
        <v>112866</v>
      </c>
      <c r="X81" s="25">
        <f t="shared" si="51"/>
        <v>25.527554994639633</v>
      </c>
      <c r="Y81" s="56">
        <v>549318</v>
      </c>
      <c r="Z81" s="56">
        <v>630000</v>
      </c>
      <c r="AA81" s="56">
        <f t="shared" ref="AA81:AA89" si="53">Z81-Y81</f>
        <v>80682</v>
      </c>
      <c r="AB81" s="25">
        <f t="shared" ref="AB81:AB89" si="54">AA81/Y81*100</f>
        <v>14.687667252848078</v>
      </c>
      <c r="AC81" s="56">
        <v>640000</v>
      </c>
      <c r="AD81" s="56">
        <v>750000</v>
      </c>
      <c r="AE81" s="56">
        <f t="shared" si="52"/>
        <v>110000</v>
      </c>
      <c r="AF81" s="25">
        <f t="shared" ref="AF81:AF89" si="55">AE81/AC81*100</f>
        <v>17.1875</v>
      </c>
    </row>
    <row r="82" spans="1:32" ht="15.75" x14ac:dyDescent="0.25">
      <c r="A82" s="23" t="s">
        <v>45</v>
      </c>
      <c r="B82" s="24" t="s">
        <v>46</v>
      </c>
      <c r="C82" s="56">
        <v>438480</v>
      </c>
      <c r="D82" s="25">
        <v>0</v>
      </c>
      <c r="E82" s="64">
        <f t="shared" si="46"/>
        <v>438480</v>
      </c>
      <c r="F82" s="56">
        <f t="shared" si="47"/>
        <v>140313.60000000001</v>
      </c>
      <c r="G82" s="26">
        <f t="shared" si="44"/>
        <v>578793.6</v>
      </c>
      <c r="H82" s="27">
        <v>750000</v>
      </c>
      <c r="I82" s="56">
        <v>487200</v>
      </c>
      <c r="J82" s="25">
        <v>0</v>
      </c>
      <c r="K82" s="25">
        <f t="shared" si="48"/>
        <v>487200</v>
      </c>
      <c r="L82" s="56">
        <f t="shared" si="49"/>
        <v>155904</v>
      </c>
      <c r="M82" s="26">
        <f t="shared" si="45"/>
        <v>643104</v>
      </c>
      <c r="N82" s="27">
        <v>750000</v>
      </c>
      <c r="O82" s="29"/>
      <c r="P82" s="23" t="s">
        <v>41</v>
      </c>
      <c r="Q82" s="25">
        <v>415338</v>
      </c>
      <c r="R82" s="25">
        <v>538000</v>
      </c>
      <c r="S82" s="25">
        <f t="shared" si="42"/>
        <v>122662</v>
      </c>
      <c r="T82" s="25">
        <f t="shared" si="43"/>
        <v>29.533055005802506</v>
      </c>
      <c r="U82" s="56">
        <v>455532</v>
      </c>
      <c r="V82" s="56">
        <v>555000</v>
      </c>
      <c r="W82" s="56">
        <f t="shared" si="50"/>
        <v>99468</v>
      </c>
      <c r="X82" s="25">
        <f t="shared" si="51"/>
        <v>21.835568083032587</v>
      </c>
      <c r="Y82" s="56">
        <v>562716</v>
      </c>
      <c r="Z82" s="56">
        <v>630000</v>
      </c>
      <c r="AA82" s="56">
        <f t="shared" si="53"/>
        <v>67284</v>
      </c>
      <c r="AB82" s="25">
        <f t="shared" si="54"/>
        <v>11.957008508732647</v>
      </c>
      <c r="AC82" s="56">
        <v>640000</v>
      </c>
      <c r="AD82" s="56">
        <v>750000</v>
      </c>
      <c r="AE82" s="56">
        <f t="shared" si="52"/>
        <v>110000</v>
      </c>
      <c r="AF82" s="25">
        <f t="shared" si="55"/>
        <v>17.1875</v>
      </c>
    </row>
    <row r="83" spans="1:32" ht="15.75" x14ac:dyDescent="0.25">
      <c r="A83" s="23" t="s">
        <v>47</v>
      </c>
      <c r="B83" s="24" t="s">
        <v>48</v>
      </c>
      <c r="C83" s="56">
        <v>447615</v>
      </c>
      <c r="D83" s="25">
        <v>0</v>
      </c>
      <c r="E83" s="64">
        <f t="shared" si="46"/>
        <v>447615</v>
      </c>
      <c r="F83" s="56">
        <f t="shared" si="47"/>
        <v>143236.80000000002</v>
      </c>
      <c r="G83" s="26">
        <f t="shared" si="44"/>
        <v>590851.80000000005</v>
      </c>
      <c r="H83" s="27">
        <v>750000</v>
      </c>
      <c r="I83" s="56">
        <v>497350</v>
      </c>
      <c r="J83" s="25">
        <v>0</v>
      </c>
      <c r="K83" s="25">
        <f t="shared" si="48"/>
        <v>497350</v>
      </c>
      <c r="L83" s="56">
        <f t="shared" si="49"/>
        <v>159152</v>
      </c>
      <c r="M83" s="26">
        <f t="shared" si="45"/>
        <v>656502</v>
      </c>
      <c r="N83" s="27">
        <v>750000</v>
      </c>
      <c r="O83" s="29"/>
      <c r="P83" s="23" t="s">
        <v>43</v>
      </c>
      <c r="Q83" s="25">
        <v>428736</v>
      </c>
      <c r="R83" s="25">
        <v>538000</v>
      </c>
      <c r="S83" s="25">
        <f t="shared" si="42"/>
        <v>109264</v>
      </c>
      <c r="T83" s="25">
        <f t="shared" si="43"/>
        <v>25.485147036871176</v>
      </c>
      <c r="U83" s="56">
        <v>468930</v>
      </c>
      <c r="V83" s="56">
        <v>555000</v>
      </c>
      <c r="W83" s="56">
        <f t="shared" si="50"/>
        <v>86070</v>
      </c>
      <c r="X83" s="25">
        <f t="shared" si="51"/>
        <v>18.3545518520888</v>
      </c>
      <c r="Y83" s="56">
        <v>576114</v>
      </c>
      <c r="Z83" s="56">
        <v>630000</v>
      </c>
      <c r="AA83" s="56">
        <f t="shared" si="53"/>
        <v>53886</v>
      </c>
      <c r="AB83" s="25">
        <f t="shared" si="54"/>
        <v>9.3533571480644451</v>
      </c>
      <c r="AC83" s="56">
        <v>640000</v>
      </c>
      <c r="AD83" s="56">
        <v>750000</v>
      </c>
      <c r="AE83" s="56">
        <f t="shared" si="52"/>
        <v>110000</v>
      </c>
      <c r="AF83" s="25">
        <f t="shared" si="55"/>
        <v>17.1875</v>
      </c>
    </row>
    <row r="84" spans="1:32" ht="15.75" x14ac:dyDescent="0.25">
      <c r="A84" s="23" t="s">
        <v>49</v>
      </c>
      <c r="B84" s="24" t="s">
        <v>50</v>
      </c>
      <c r="C84" s="56">
        <v>456750</v>
      </c>
      <c r="D84" s="25">
        <v>0</v>
      </c>
      <c r="E84" s="64">
        <f t="shared" si="46"/>
        <v>456750</v>
      </c>
      <c r="F84" s="56">
        <f t="shared" si="47"/>
        <v>146160</v>
      </c>
      <c r="G84" s="26">
        <f t="shared" si="44"/>
        <v>602910</v>
      </c>
      <c r="H84" s="27">
        <v>750000</v>
      </c>
      <c r="I84" s="56">
        <v>507500</v>
      </c>
      <c r="J84" s="25">
        <v>0</v>
      </c>
      <c r="K84" s="25">
        <f t="shared" si="48"/>
        <v>507500</v>
      </c>
      <c r="L84" s="56">
        <f t="shared" si="49"/>
        <v>162400</v>
      </c>
      <c r="M84" s="26">
        <f t="shared" si="45"/>
        <v>669900</v>
      </c>
      <c r="N84" s="27">
        <v>750000</v>
      </c>
      <c r="O84" s="29"/>
      <c r="P84" s="23" t="s">
        <v>45</v>
      </c>
      <c r="Q84" s="25">
        <v>442134</v>
      </c>
      <c r="R84" s="25">
        <v>538000</v>
      </c>
      <c r="S84" s="25">
        <f t="shared" si="42"/>
        <v>95866</v>
      </c>
      <c r="T84" s="25">
        <f t="shared" si="43"/>
        <v>21.682566823632655</v>
      </c>
      <c r="U84" s="56">
        <v>482328</v>
      </c>
      <c r="V84" s="56">
        <v>555000</v>
      </c>
      <c r="W84" s="56">
        <f t="shared" si="50"/>
        <v>72672</v>
      </c>
      <c r="X84" s="25">
        <f t="shared" si="51"/>
        <v>15.066925411752999</v>
      </c>
      <c r="Y84" s="56">
        <v>589512</v>
      </c>
      <c r="Z84" s="56">
        <v>630000</v>
      </c>
      <c r="AA84" s="56">
        <f t="shared" si="53"/>
        <v>40488</v>
      </c>
      <c r="AB84" s="25">
        <f t="shared" si="54"/>
        <v>6.8680535765175259</v>
      </c>
      <c r="AC84" s="56">
        <v>643104</v>
      </c>
      <c r="AD84" s="56">
        <v>750000</v>
      </c>
      <c r="AE84" s="56">
        <f t="shared" si="52"/>
        <v>106896</v>
      </c>
      <c r="AF84" s="25">
        <f t="shared" si="55"/>
        <v>16.621883863263172</v>
      </c>
    </row>
    <row r="85" spans="1:32" ht="15.75" x14ac:dyDescent="0.25">
      <c r="A85" s="23" t="s">
        <v>51</v>
      </c>
      <c r="B85" s="24" t="s">
        <v>52</v>
      </c>
      <c r="C85" s="56">
        <v>465885</v>
      </c>
      <c r="D85" s="25">
        <v>0</v>
      </c>
      <c r="E85" s="64">
        <f t="shared" si="46"/>
        <v>465885</v>
      </c>
      <c r="F85" s="56">
        <f t="shared" si="47"/>
        <v>149083.20000000001</v>
      </c>
      <c r="G85" s="26">
        <f t="shared" si="44"/>
        <v>614968.19999999995</v>
      </c>
      <c r="H85" s="27">
        <v>750000</v>
      </c>
      <c r="I85" s="56">
        <v>517650</v>
      </c>
      <c r="J85" s="25">
        <v>0</v>
      </c>
      <c r="K85" s="25">
        <f t="shared" si="48"/>
        <v>517650</v>
      </c>
      <c r="L85" s="56">
        <f t="shared" si="49"/>
        <v>165648</v>
      </c>
      <c r="M85" s="26">
        <f t="shared" si="45"/>
        <v>683298</v>
      </c>
      <c r="N85" s="27">
        <v>750000</v>
      </c>
      <c r="O85" s="29"/>
      <c r="P85" s="23" t="s">
        <v>47</v>
      </c>
      <c r="Q85" s="25">
        <v>455532</v>
      </c>
      <c r="R85" s="25">
        <v>538000</v>
      </c>
      <c r="S85" s="25">
        <f t="shared" si="42"/>
        <v>82468</v>
      </c>
      <c r="T85" s="25">
        <f t="shared" si="43"/>
        <v>18.103667799408164</v>
      </c>
      <c r="U85" s="56">
        <v>495726</v>
      </c>
      <c r="V85" s="56">
        <v>555000</v>
      </c>
      <c r="W85" s="56">
        <f t="shared" si="50"/>
        <v>59274</v>
      </c>
      <c r="X85" s="25">
        <f t="shared" si="51"/>
        <v>11.957008508732647</v>
      </c>
      <c r="Y85" s="56">
        <v>602910</v>
      </c>
      <c r="Z85" s="56">
        <v>630000</v>
      </c>
      <c r="AA85" s="56">
        <f t="shared" si="53"/>
        <v>27090</v>
      </c>
      <c r="AB85" s="25">
        <f t="shared" si="54"/>
        <v>4.4932079414838038</v>
      </c>
      <c r="AC85" s="56">
        <v>656502</v>
      </c>
      <c r="AD85" s="56">
        <v>750000</v>
      </c>
      <c r="AE85" s="56">
        <f t="shared" si="52"/>
        <v>93498</v>
      </c>
      <c r="AF85" s="25">
        <f t="shared" si="55"/>
        <v>14.241845417074128</v>
      </c>
    </row>
    <row r="86" spans="1:32" ht="15.75" x14ac:dyDescent="0.25">
      <c r="A86" s="23" t="s">
        <v>53</v>
      </c>
      <c r="B86" s="24" t="s">
        <v>54</v>
      </c>
      <c r="C86" s="56">
        <v>475020</v>
      </c>
      <c r="D86" s="25">
        <v>0</v>
      </c>
      <c r="E86" s="64">
        <f t="shared" si="46"/>
        <v>475020</v>
      </c>
      <c r="F86" s="56">
        <f t="shared" si="47"/>
        <v>152006.39999999999</v>
      </c>
      <c r="G86" s="26">
        <f t="shared" si="44"/>
        <v>627026.4</v>
      </c>
      <c r="H86" s="27">
        <v>750000</v>
      </c>
      <c r="I86" s="56">
        <v>527800</v>
      </c>
      <c r="J86" s="25">
        <v>0</v>
      </c>
      <c r="K86" s="25">
        <f t="shared" si="48"/>
        <v>527800</v>
      </c>
      <c r="L86" s="56">
        <f t="shared" si="49"/>
        <v>168896</v>
      </c>
      <c r="M86" s="26">
        <f t="shared" si="45"/>
        <v>696696</v>
      </c>
      <c r="N86" s="27">
        <v>750000</v>
      </c>
      <c r="O86" s="29"/>
      <c r="P86" s="23" t="s">
        <v>49</v>
      </c>
      <c r="Q86" s="25">
        <v>468930</v>
      </c>
      <c r="R86" s="25">
        <v>538000</v>
      </c>
      <c r="S86" s="25">
        <f t="shared" si="42"/>
        <v>69070</v>
      </c>
      <c r="T86" s="25">
        <f t="shared" si="43"/>
        <v>14.729277290853645</v>
      </c>
      <c r="U86" s="56">
        <v>509124</v>
      </c>
      <c r="V86" s="56">
        <v>555000</v>
      </c>
      <c r="W86" s="56">
        <f t="shared" si="50"/>
        <v>45876</v>
      </c>
      <c r="X86" s="25">
        <f t="shared" si="51"/>
        <v>9.0107714427133665</v>
      </c>
      <c r="Y86" s="56">
        <v>616308</v>
      </c>
      <c r="Z86" s="56">
        <v>630000</v>
      </c>
      <c r="AA86" s="56">
        <f t="shared" si="53"/>
        <v>13692</v>
      </c>
      <c r="AB86" s="25">
        <f t="shared" si="54"/>
        <v>2.2216164644950251</v>
      </c>
      <c r="AC86" s="56">
        <v>669900</v>
      </c>
      <c r="AD86" s="56">
        <v>750000</v>
      </c>
      <c r="AE86" s="56">
        <f t="shared" si="52"/>
        <v>80100</v>
      </c>
      <c r="AF86" s="25">
        <f t="shared" si="55"/>
        <v>11.957008508732647</v>
      </c>
    </row>
    <row r="87" spans="1:32" ht="15.75" x14ac:dyDescent="0.25">
      <c r="A87" s="23" t="s">
        <v>55</v>
      </c>
      <c r="B87" s="24" t="s">
        <v>56</v>
      </c>
      <c r="C87" s="56">
        <v>484155</v>
      </c>
      <c r="D87" s="25">
        <v>0</v>
      </c>
      <c r="E87" s="64">
        <f t="shared" si="46"/>
        <v>484155</v>
      </c>
      <c r="F87" s="56">
        <f t="shared" si="47"/>
        <v>154929.60000000001</v>
      </c>
      <c r="G87" s="26">
        <f t="shared" si="44"/>
        <v>639084.6</v>
      </c>
      <c r="H87" s="27">
        <v>750000</v>
      </c>
      <c r="I87" s="56">
        <v>537950</v>
      </c>
      <c r="J87" s="25">
        <v>0</v>
      </c>
      <c r="K87" s="25">
        <f t="shared" si="48"/>
        <v>537950</v>
      </c>
      <c r="L87" s="56">
        <f t="shared" si="49"/>
        <v>172144</v>
      </c>
      <c r="M87" s="26">
        <f>K87+L87</f>
        <v>710094</v>
      </c>
      <c r="N87" s="27">
        <v>750000</v>
      </c>
      <c r="O87" s="29"/>
      <c r="P87" s="23" t="s">
        <v>51</v>
      </c>
      <c r="Q87" s="25">
        <v>482328</v>
      </c>
      <c r="R87" s="25">
        <v>538000</v>
      </c>
      <c r="S87" s="25">
        <f t="shared" si="42"/>
        <v>55672</v>
      </c>
      <c r="T87" s="25">
        <f t="shared" si="43"/>
        <v>11.542352921663266</v>
      </c>
      <c r="U87" s="56">
        <v>522522</v>
      </c>
      <c r="V87" s="56">
        <v>555000</v>
      </c>
      <c r="W87" s="56">
        <f t="shared" si="50"/>
        <v>32478</v>
      </c>
      <c r="X87" s="25">
        <f t="shared" si="51"/>
        <v>6.215623457002768</v>
      </c>
      <c r="Y87" s="56">
        <v>629706</v>
      </c>
      <c r="Z87" s="56">
        <v>630000</v>
      </c>
      <c r="AA87" s="56">
        <f t="shared" si="53"/>
        <v>294</v>
      </c>
      <c r="AB87" s="25">
        <f t="shared" si="54"/>
        <v>4.668845461215234E-2</v>
      </c>
      <c r="AC87" s="56">
        <v>683298</v>
      </c>
      <c r="AD87" s="56">
        <v>750000</v>
      </c>
      <c r="AE87" s="56">
        <f t="shared" si="52"/>
        <v>66702</v>
      </c>
      <c r="AF87" s="25">
        <f t="shared" si="55"/>
        <v>9.7617730477771048</v>
      </c>
    </row>
    <row r="88" spans="1:32" ht="15.75" x14ac:dyDescent="0.25">
      <c r="P88" s="23" t="s">
        <v>53</v>
      </c>
      <c r="Q88" s="56">
        <v>495726</v>
      </c>
      <c r="R88" s="56">
        <v>538000</v>
      </c>
      <c r="S88" s="56">
        <f t="shared" si="42"/>
        <v>42274</v>
      </c>
      <c r="T88" s="25">
        <f t="shared" si="43"/>
        <v>8.5276947345912859</v>
      </c>
      <c r="U88" s="56">
        <v>535920</v>
      </c>
      <c r="V88" s="56">
        <v>555000</v>
      </c>
      <c r="W88" s="56">
        <f t="shared" si="50"/>
        <v>19080</v>
      </c>
      <c r="X88" s="25">
        <f t="shared" si="51"/>
        <v>3.560232870577698</v>
      </c>
      <c r="Y88" s="56">
        <v>643104</v>
      </c>
      <c r="Z88" s="56">
        <v>643104</v>
      </c>
      <c r="AA88" s="56">
        <f t="shared" si="53"/>
        <v>0</v>
      </c>
      <c r="AB88" s="25">
        <f t="shared" si="54"/>
        <v>0</v>
      </c>
      <c r="AC88" s="56">
        <v>696696</v>
      </c>
      <c r="AD88" s="56">
        <v>750000</v>
      </c>
      <c r="AE88" s="56">
        <f t="shared" si="52"/>
        <v>53304</v>
      </c>
      <c r="AF88" s="25">
        <f t="shared" si="55"/>
        <v>7.6509697199352367</v>
      </c>
    </row>
    <row r="89" spans="1:32" ht="15.75" x14ac:dyDescent="0.25">
      <c r="A89" s="65" t="s">
        <v>63</v>
      </c>
      <c r="B89" s="66"/>
      <c r="C89" s="66"/>
      <c r="D89" s="66"/>
      <c r="E89" s="66"/>
      <c r="P89" s="23" t="s">
        <v>55</v>
      </c>
      <c r="Q89" s="56">
        <v>509124</v>
      </c>
      <c r="R89" s="56">
        <v>538000</v>
      </c>
      <c r="S89" s="56">
        <f t="shared" si="42"/>
        <v>28876</v>
      </c>
      <c r="T89" s="25">
        <f t="shared" si="43"/>
        <v>5.6717027678915155</v>
      </c>
      <c r="U89" s="56">
        <v>549318</v>
      </c>
      <c r="V89" s="56">
        <v>555000</v>
      </c>
      <c r="W89" s="56">
        <f t="shared" si="50"/>
        <v>5682</v>
      </c>
      <c r="X89" s="25">
        <f t="shared" si="51"/>
        <v>1.0343735322709249</v>
      </c>
      <c r="Y89" s="56">
        <v>656502</v>
      </c>
      <c r="Z89" s="56">
        <v>656502</v>
      </c>
      <c r="AA89" s="56">
        <f t="shared" si="53"/>
        <v>0</v>
      </c>
      <c r="AB89" s="25">
        <f t="shared" si="54"/>
        <v>0</v>
      </c>
      <c r="AC89" s="56">
        <v>710094</v>
      </c>
      <c r="AD89" s="25">
        <v>750000</v>
      </c>
      <c r="AE89" s="56">
        <f>AD89-AC89</f>
        <v>39906</v>
      </c>
      <c r="AF89" s="25">
        <f t="shared" si="55"/>
        <v>5.6198193478609877</v>
      </c>
    </row>
  </sheetData>
  <mergeCells count="66">
    <mergeCell ref="A89:E89"/>
    <mergeCell ref="P72:AF72"/>
    <mergeCell ref="P73:P74"/>
    <mergeCell ref="Q73:T73"/>
    <mergeCell ref="U73:X73"/>
    <mergeCell ref="Y73:AB73"/>
    <mergeCell ref="AC73:AF73"/>
    <mergeCell ref="A69:N69"/>
    <mergeCell ref="A70:A71"/>
    <mergeCell ref="B70:B71"/>
    <mergeCell ref="C70:G70"/>
    <mergeCell ref="I70:N70"/>
    <mergeCell ref="C72:G72"/>
    <mergeCell ref="I72:M72"/>
    <mergeCell ref="C52:G52"/>
    <mergeCell ref="I52:M52"/>
    <mergeCell ref="P52:AF52"/>
    <mergeCell ref="P53:P54"/>
    <mergeCell ref="Q53:T53"/>
    <mergeCell ref="U53:X53"/>
    <mergeCell ref="Y53:AB53"/>
    <mergeCell ref="AC53:AF53"/>
    <mergeCell ref="AC30:AF30"/>
    <mergeCell ref="C32:G32"/>
    <mergeCell ref="I32:M32"/>
    <mergeCell ref="A49:N49"/>
    <mergeCell ref="P49:AF49"/>
    <mergeCell ref="A50:A51"/>
    <mergeCell ref="B50:B51"/>
    <mergeCell ref="C50:G50"/>
    <mergeCell ref="I50:N50"/>
    <mergeCell ref="P51:AF51"/>
    <mergeCell ref="A29:N29"/>
    <mergeCell ref="P29:AF29"/>
    <mergeCell ref="A30:A31"/>
    <mergeCell ref="B30:B31"/>
    <mergeCell ref="C30:G30"/>
    <mergeCell ref="I30:N30"/>
    <mergeCell ref="P30:P31"/>
    <mergeCell ref="Q30:T30"/>
    <mergeCell ref="U30:X30"/>
    <mergeCell ref="Y30:AB30"/>
    <mergeCell ref="U10:X10"/>
    <mergeCell ref="Y10:AB10"/>
    <mergeCell ref="AC10:AF10"/>
    <mergeCell ref="C12:G12"/>
    <mergeCell ref="I12:M12"/>
    <mergeCell ref="C13:N13"/>
    <mergeCell ref="A10:A11"/>
    <mergeCell ref="B10:B11"/>
    <mergeCell ref="C10:G10"/>
    <mergeCell ref="I10:N10"/>
    <mergeCell ref="P10:P11"/>
    <mergeCell ref="Q10:T10"/>
    <mergeCell ref="C6:G6"/>
    <mergeCell ref="I6:M6"/>
    <mergeCell ref="P6:AF6"/>
    <mergeCell ref="P8:AF8"/>
    <mergeCell ref="A9:N9"/>
    <mergeCell ref="P9:AF9"/>
    <mergeCell ref="A1:N2"/>
    <mergeCell ref="A3:N3"/>
    <mergeCell ref="A4:A5"/>
    <mergeCell ref="B4:B5"/>
    <mergeCell ref="C4:G4"/>
    <mergeCell ref="I4:N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Illetmény_2024-2023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Gábor</dc:creator>
  <cp:lastModifiedBy>Gábor</cp:lastModifiedBy>
  <dcterms:created xsi:type="dcterms:W3CDTF">2024-01-28T08:45:08Z</dcterms:created>
  <dcterms:modified xsi:type="dcterms:W3CDTF">2024-01-28T08:45:47Z</dcterms:modified>
</cp:coreProperties>
</file>